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021 Svařování, navařování, broušení, výměna ocelových součástí výhybek a kolejnic 2021 - PB\00_Technické podklady\"/>
    </mc:Choice>
  </mc:AlternateContent>
  <bookViews>
    <workbookView xWindow="0" yWindow="0" windowWidth="28800" windowHeight="12345"/>
  </bookViews>
  <sheets>
    <sheet name="Rekapitulace stavby" sheetId="1" r:id="rId1"/>
    <sheet name="ZRN - Svařování, navařová..." sheetId="2" r:id="rId2"/>
    <sheet name="VON - Svařování, navařová..." sheetId="3" r:id="rId3"/>
  </sheets>
  <definedNames>
    <definedName name="_xlnm._FilterDatabase" localSheetId="2" hidden="1">'VON - Svařování, navařová...'!$C$116:$K$135</definedName>
    <definedName name="_xlnm._FilterDatabase" localSheetId="1" hidden="1">'ZRN - Svařování, navařová...'!$C$118:$K$704</definedName>
    <definedName name="_xlnm.Print_Titles" localSheetId="0">'Rekapitulace stavby'!$92:$92</definedName>
    <definedName name="_xlnm.Print_Titles" localSheetId="2">'VON - Svařování, navařová...'!$116:$116</definedName>
    <definedName name="_xlnm.Print_Titles" localSheetId="1">'ZRN - Svařování, navařová...'!$118:$118</definedName>
    <definedName name="_xlnm.Print_Area" localSheetId="0">'Rekapitulace stavby'!$D$4:$AO$76,'Rekapitulace stavby'!$C$82:$AQ$97</definedName>
    <definedName name="_xlnm.Print_Area" localSheetId="2">'VON - Svařování, navařová...'!$C$4:$J$39,'VON - Svařování, navařová...'!$C$50:$J$76,'VON - Svařování, navařová...'!$C$82:$J$98,'VON - Svařování, navařová...'!$C$104:$K$135</definedName>
    <definedName name="_xlnm.Print_Area" localSheetId="1">'ZRN - Svařování, navařová...'!$C$4:$J$39,'ZRN - Svařování, navařová...'!$C$50:$J$76,'ZRN - Svařování, navařová...'!$C$82:$J$100,'ZRN - Svařování, navařová...'!$C$106:$K$704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F113" i="3"/>
  <c r="F111" i="3"/>
  <c r="E109" i="3"/>
  <c r="F91" i="3"/>
  <c r="F89" i="3"/>
  <c r="E87" i="3"/>
  <c r="J24" i="3"/>
  <c r="E24" i="3"/>
  <c r="J114" i="3"/>
  <c r="J23" i="3"/>
  <c r="J21" i="3"/>
  <c r="E21" i="3"/>
  <c r="J113" i="3"/>
  <c r="J20" i="3"/>
  <c r="J18" i="3"/>
  <c r="E18" i="3"/>
  <c r="F92" i="3"/>
  <c r="J17" i="3"/>
  <c r="J12" i="3"/>
  <c r="J111" i="3" s="1"/>
  <c r="E7" i="3"/>
  <c r="E85" i="3"/>
  <c r="J37" i="2"/>
  <c r="J36" i="2"/>
  <c r="AY95" i="1"/>
  <c r="J35" i="2"/>
  <c r="AX95" i="1" s="1"/>
  <c r="BI702" i="2"/>
  <c r="BH702" i="2"/>
  <c r="BG702" i="2"/>
  <c r="BF702" i="2"/>
  <c r="T702" i="2"/>
  <c r="R702" i="2"/>
  <c r="P702" i="2"/>
  <c r="BI699" i="2"/>
  <c r="BH699" i="2"/>
  <c r="BG699" i="2"/>
  <c r="BF699" i="2"/>
  <c r="T699" i="2"/>
  <c r="R699" i="2"/>
  <c r="P699" i="2"/>
  <c r="BI696" i="2"/>
  <c r="BH696" i="2"/>
  <c r="BG696" i="2"/>
  <c r="BF696" i="2"/>
  <c r="T696" i="2"/>
  <c r="R696" i="2"/>
  <c r="P696" i="2"/>
  <c r="BI693" i="2"/>
  <c r="BH693" i="2"/>
  <c r="BG693" i="2"/>
  <c r="BF693" i="2"/>
  <c r="T693" i="2"/>
  <c r="R693" i="2"/>
  <c r="P693" i="2"/>
  <c r="BI690" i="2"/>
  <c r="BH690" i="2"/>
  <c r="BG690" i="2"/>
  <c r="BF690" i="2"/>
  <c r="T690" i="2"/>
  <c r="R690" i="2"/>
  <c r="P690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6" i="2"/>
  <c r="BH676" i="2"/>
  <c r="BG676" i="2"/>
  <c r="BF676" i="2"/>
  <c r="T676" i="2"/>
  <c r="R676" i="2"/>
  <c r="P676" i="2"/>
  <c r="BI673" i="2"/>
  <c r="BH673" i="2"/>
  <c r="BG673" i="2"/>
  <c r="BF673" i="2"/>
  <c r="T673" i="2"/>
  <c r="R673" i="2"/>
  <c r="P673" i="2"/>
  <c r="BI670" i="2"/>
  <c r="BH670" i="2"/>
  <c r="BG670" i="2"/>
  <c r="BF670" i="2"/>
  <c r="T670" i="2"/>
  <c r="R670" i="2"/>
  <c r="P670" i="2"/>
  <c r="BI667" i="2"/>
  <c r="BH667" i="2"/>
  <c r="BG667" i="2"/>
  <c r="BF667" i="2"/>
  <c r="T667" i="2"/>
  <c r="R667" i="2"/>
  <c r="P667" i="2"/>
  <c r="BI664" i="2"/>
  <c r="BH664" i="2"/>
  <c r="BG664" i="2"/>
  <c r="BF664" i="2"/>
  <c r="T664" i="2"/>
  <c r="R664" i="2"/>
  <c r="P664" i="2"/>
  <c r="BI661" i="2"/>
  <c r="BH661" i="2"/>
  <c r="BG661" i="2"/>
  <c r="BF661" i="2"/>
  <c r="T661" i="2"/>
  <c r="R661" i="2"/>
  <c r="P661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43" i="2"/>
  <c r="BH643" i="2"/>
  <c r="BG643" i="2"/>
  <c r="BF643" i="2"/>
  <c r="T643" i="2"/>
  <c r="R643" i="2"/>
  <c r="P643" i="2"/>
  <c r="BI640" i="2"/>
  <c r="BH640" i="2"/>
  <c r="BG640" i="2"/>
  <c r="BF640" i="2"/>
  <c r="T640" i="2"/>
  <c r="R640" i="2"/>
  <c r="P640" i="2"/>
  <c r="BI637" i="2"/>
  <c r="BH637" i="2"/>
  <c r="BG637" i="2"/>
  <c r="BF637" i="2"/>
  <c r="T637" i="2"/>
  <c r="R637" i="2"/>
  <c r="P637" i="2"/>
  <c r="BI634" i="2"/>
  <c r="BH634" i="2"/>
  <c r="BG634" i="2"/>
  <c r="BF634" i="2"/>
  <c r="T634" i="2"/>
  <c r="R634" i="2"/>
  <c r="P634" i="2"/>
  <c r="BI632" i="2"/>
  <c r="BH632" i="2"/>
  <c r="BG632" i="2"/>
  <c r="BF632" i="2"/>
  <c r="T632" i="2"/>
  <c r="R632" i="2"/>
  <c r="P632" i="2"/>
  <c r="BI630" i="2"/>
  <c r="BH630" i="2"/>
  <c r="BG630" i="2"/>
  <c r="BF630" i="2"/>
  <c r="T630" i="2"/>
  <c r="R630" i="2"/>
  <c r="P630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2" i="2"/>
  <c r="BH612" i="2"/>
  <c r="BG612" i="2"/>
  <c r="BF612" i="2"/>
  <c r="T612" i="2"/>
  <c r="R612" i="2"/>
  <c r="P612" i="2"/>
  <c r="BI610" i="2"/>
  <c r="BH610" i="2"/>
  <c r="BG610" i="2"/>
  <c r="BF610" i="2"/>
  <c r="T610" i="2"/>
  <c r="R610" i="2"/>
  <c r="P610" i="2"/>
  <c r="BI608" i="2"/>
  <c r="BH608" i="2"/>
  <c r="BG608" i="2"/>
  <c r="BF608" i="2"/>
  <c r="T608" i="2"/>
  <c r="R608" i="2"/>
  <c r="P608" i="2"/>
  <c r="BI606" i="2"/>
  <c r="BH606" i="2"/>
  <c r="BG606" i="2"/>
  <c r="BF606" i="2"/>
  <c r="T606" i="2"/>
  <c r="R606" i="2"/>
  <c r="P606" i="2"/>
  <c r="BI604" i="2"/>
  <c r="BH604" i="2"/>
  <c r="BG604" i="2"/>
  <c r="BF604" i="2"/>
  <c r="T604" i="2"/>
  <c r="R604" i="2"/>
  <c r="P604" i="2"/>
  <c r="BI602" i="2"/>
  <c r="BH602" i="2"/>
  <c r="BG602" i="2"/>
  <c r="BF602" i="2"/>
  <c r="T602" i="2"/>
  <c r="R602" i="2"/>
  <c r="P602" i="2"/>
  <c r="BI600" i="2"/>
  <c r="BH600" i="2"/>
  <c r="BG600" i="2"/>
  <c r="BF600" i="2"/>
  <c r="T600" i="2"/>
  <c r="R600" i="2"/>
  <c r="P600" i="2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6" i="2"/>
  <c r="BH586" i="2"/>
  <c r="BG586" i="2"/>
  <c r="BF586" i="2"/>
  <c r="T586" i="2"/>
  <c r="R586" i="2"/>
  <c r="P586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R582" i="2"/>
  <c r="P582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4" i="2"/>
  <c r="BH574" i="2"/>
  <c r="BG574" i="2"/>
  <c r="BF574" i="2"/>
  <c r="T574" i="2"/>
  <c r="R574" i="2"/>
  <c r="P574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8" i="2"/>
  <c r="BH568" i="2"/>
  <c r="BG568" i="2"/>
  <c r="BF568" i="2"/>
  <c r="T568" i="2"/>
  <c r="R568" i="2"/>
  <c r="P568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60" i="2"/>
  <c r="BH560" i="2"/>
  <c r="BG560" i="2"/>
  <c r="BF560" i="2"/>
  <c r="T560" i="2"/>
  <c r="R560" i="2"/>
  <c r="P560" i="2"/>
  <c r="BI558" i="2"/>
  <c r="BH558" i="2"/>
  <c r="BG558" i="2"/>
  <c r="BF558" i="2"/>
  <c r="T558" i="2"/>
  <c r="R558" i="2"/>
  <c r="P558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R554" i="2"/>
  <c r="P554" i="2"/>
  <c r="BI552" i="2"/>
  <c r="BH552" i="2"/>
  <c r="BG552" i="2"/>
  <c r="BF552" i="2"/>
  <c r="T552" i="2"/>
  <c r="R552" i="2"/>
  <c r="P552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6" i="2"/>
  <c r="BH546" i="2"/>
  <c r="BG546" i="2"/>
  <c r="BF546" i="2"/>
  <c r="T546" i="2"/>
  <c r="R546" i="2"/>
  <c r="P546" i="2"/>
  <c r="BI544" i="2"/>
  <c r="BH544" i="2"/>
  <c r="BG544" i="2"/>
  <c r="BF544" i="2"/>
  <c r="T544" i="2"/>
  <c r="R544" i="2"/>
  <c r="P544" i="2"/>
  <c r="BI542" i="2"/>
  <c r="BH542" i="2"/>
  <c r="BG542" i="2"/>
  <c r="BF542" i="2"/>
  <c r="T542" i="2"/>
  <c r="R542" i="2"/>
  <c r="P542" i="2"/>
  <c r="BI540" i="2"/>
  <c r="BH540" i="2"/>
  <c r="BG540" i="2"/>
  <c r="BF540" i="2"/>
  <c r="T540" i="2"/>
  <c r="R540" i="2"/>
  <c r="P540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59" i="2"/>
  <c r="BH459" i="2"/>
  <c r="BG459" i="2"/>
  <c r="BF459" i="2"/>
  <c r="T459" i="2"/>
  <c r="R459" i="2"/>
  <c r="P459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116" i="2"/>
  <c r="J23" i="2"/>
  <c r="J21" i="2"/>
  <c r="E21" i="2"/>
  <c r="J115" i="2"/>
  <c r="J20" i="2"/>
  <c r="J18" i="2"/>
  <c r="E18" i="2"/>
  <c r="F116" i="2"/>
  <c r="J17" i="2"/>
  <c r="J12" i="2"/>
  <c r="J113" i="2" s="1"/>
  <c r="E7" i="2"/>
  <c r="E109" i="2" s="1"/>
  <c r="L90" i="1"/>
  <c r="AM90" i="1"/>
  <c r="AM89" i="1"/>
  <c r="L89" i="1"/>
  <c r="AM87" i="1"/>
  <c r="L87" i="1"/>
  <c r="L85" i="1"/>
  <c r="L84" i="1"/>
  <c r="BK134" i="3"/>
  <c r="BK132" i="3"/>
  <c r="BK130" i="3"/>
  <c r="J130" i="3"/>
  <c r="BK128" i="3"/>
  <c r="J128" i="3"/>
  <c r="BK125" i="3"/>
  <c r="J122" i="3"/>
  <c r="BK119" i="3"/>
  <c r="BK685" i="2"/>
  <c r="BK681" i="2"/>
  <c r="J679" i="2"/>
  <c r="BK676" i="2"/>
  <c r="BK661" i="2"/>
  <c r="BK652" i="2"/>
  <c r="J643" i="2"/>
  <c r="BK632" i="2"/>
  <c r="J630" i="2"/>
  <c r="BK628" i="2"/>
  <c r="J626" i="2"/>
  <c r="J624" i="2"/>
  <c r="BK622" i="2"/>
  <c r="J620" i="2"/>
  <c r="BK618" i="2"/>
  <c r="J616" i="2"/>
  <c r="BK594" i="2"/>
  <c r="J590" i="2"/>
  <c r="J588" i="2"/>
  <c r="J586" i="2"/>
  <c r="BK578" i="2"/>
  <c r="J576" i="2"/>
  <c r="BK574" i="2"/>
  <c r="BK570" i="2"/>
  <c r="J568" i="2"/>
  <c r="BK562" i="2"/>
  <c r="BK552" i="2"/>
  <c r="J550" i="2"/>
  <c r="J540" i="2"/>
  <c r="J534" i="2"/>
  <c r="J532" i="2"/>
  <c r="J530" i="2"/>
  <c r="BK528" i="2"/>
  <c r="J526" i="2"/>
  <c r="J521" i="2"/>
  <c r="BK518" i="2"/>
  <c r="J512" i="2"/>
  <c r="BK509" i="2"/>
  <c r="J506" i="2"/>
  <c r="BK503" i="2"/>
  <c r="J500" i="2"/>
  <c r="BK497" i="2"/>
  <c r="BK494" i="2"/>
  <c r="J491" i="2"/>
  <c r="J488" i="2"/>
  <c r="BK486" i="2"/>
  <c r="BK484" i="2"/>
  <c r="J482" i="2"/>
  <c r="BK480" i="2"/>
  <c r="J462" i="2"/>
  <c r="BK450" i="2"/>
  <c r="BK447" i="2"/>
  <c r="J441" i="2"/>
  <c r="BK438" i="2"/>
  <c r="BK435" i="2"/>
  <c r="J429" i="2"/>
  <c r="J426" i="2"/>
  <c r="J423" i="2"/>
  <c r="J417" i="2"/>
  <c r="BK411" i="2"/>
  <c r="J408" i="2"/>
  <c r="BK397" i="2"/>
  <c r="J388" i="2"/>
  <c r="J386" i="2"/>
  <c r="BK383" i="2"/>
  <c r="J380" i="2"/>
  <c r="BK368" i="2"/>
  <c r="J359" i="2"/>
  <c r="BK356" i="2"/>
  <c r="J353" i="2"/>
  <c r="J350" i="2"/>
  <c r="J341" i="2"/>
  <c r="BK338" i="2"/>
  <c r="J332" i="2"/>
  <c r="J329" i="2"/>
  <c r="J326" i="2"/>
  <c r="J323" i="2"/>
  <c r="BK317" i="2"/>
  <c r="J314" i="2"/>
  <c r="BK308" i="2"/>
  <c r="BK299" i="2"/>
  <c r="BK290" i="2"/>
  <c r="BK280" i="2"/>
  <c r="J278" i="2"/>
  <c r="J276" i="2"/>
  <c r="BK274" i="2"/>
  <c r="BK272" i="2"/>
  <c r="J270" i="2"/>
  <c r="BK268" i="2"/>
  <c r="J266" i="2"/>
  <c r="J260" i="2"/>
  <c r="BK258" i="2"/>
  <c r="BK254" i="2"/>
  <c r="BK250" i="2"/>
  <c r="J246" i="2"/>
  <c r="J244" i="2"/>
  <c r="J240" i="2"/>
  <c r="BK236" i="2"/>
  <c r="J234" i="2"/>
  <c r="J218" i="2"/>
  <c r="BK216" i="2"/>
  <c r="J212" i="2"/>
  <c r="BK208" i="2"/>
  <c r="BK202" i="2"/>
  <c r="J196" i="2"/>
  <c r="J190" i="2"/>
  <c r="BK178" i="2"/>
  <c r="BK176" i="2"/>
  <c r="BK170" i="2"/>
  <c r="BK167" i="2"/>
  <c r="J164" i="2"/>
  <c r="BK161" i="2"/>
  <c r="BK152" i="2"/>
  <c r="BK146" i="2"/>
  <c r="BK140" i="2"/>
  <c r="BK137" i="2"/>
  <c r="BK131" i="2"/>
  <c r="BK128" i="2"/>
  <c r="J125" i="3"/>
  <c r="BK122" i="3"/>
  <c r="J119" i="3"/>
  <c r="J683" i="2"/>
  <c r="J676" i="2"/>
  <c r="J670" i="2"/>
  <c r="BK667" i="2"/>
  <c r="J667" i="2"/>
  <c r="J664" i="2"/>
  <c r="BK643" i="2"/>
  <c r="J637" i="2"/>
  <c r="BK634" i="2"/>
  <c r="BK626" i="2"/>
  <c r="BK614" i="2"/>
  <c r="BK610" i="2"/>
  <c r="BK608" i="2"/>
  <c r="BK604" i="2"/>
  <c r="BK602" i="2"/>
  <c r="J600" i="2"/>
  <c r="J598" i="2"/>
  <c r="BK596" i="2"/>
  <c r="J580" i="2"/>
  <c r="J572" i="2"/>
  <c r="J566" i="2"/>
  <c r="J560" i="2"/>
  <c r="BK548" i="2"/>
  <c r="BK546" i="2"/>
  <c r="BK544" i="2"/>
  <c r="BK538" i="2"/>
  <c r="J536" i="2"/>
  <c r="BK524" i="2"/>
  <c r="BK515" i="2"/>
  <c r="BK482" i="2"/>
  <c r="BK474" i="2"/>
  <c r="J471" i="2"/>
  <c r="J468" i="2"/>
  <c r="BK459" i="2"/>
  <c r="J456" i="2"/>
  <c r="BK453" i="2"/>
  <c r="J450" i="2"/>
  <c r="J447" i="2"/>
  <c r="BK444" i="2"/>
  <c r="J438" i="2"/>
  <c r="J435" i="2"/>
  <c r="J432" i="2"/>
  <c r="BK426" i="2"/>
  <c r="BK402" i="2"/>
  <c r="BK390" i="2"/>
  <c r="BK374" i="2"/>
  <c r="BK371" i="2"/>
  <c r="J368" i="2"/>
  <c r="BK365" i="2"/>
  <c r="BK362" i="2"/>
  <c r="J338" i="2"/>
  <c r="J335" i="2"/>
  <c r="BK329" i="2"/>
  <c r="J320" i="2"/>
  <c r="J311" i="2"/>
  <c r="BK302" i="2"/>
  <c r="J299" i="2"/>
  <c r="BK293" i="2"/>
  <c r="J290" i="2"/>
  <c r="J288" i="2"/>
  <c r="J284" i="2"/>
  <c r="J280" i="2"/>
  <c r="BK270" i="2"/>
  <c r="J268" i="2"/>
  <c r="BK262" i="2"/>
  <c r="BK260" i="2"/>
  <c r="BK256" i="2"/>
  <c r="J256" i="2"/>
  <c r="J252" i="2"/>
  <c r="BK248" i="2"/>
  <c r="BK244" i="2"/>
  <c r="J242" i="2"/>
  <c r="BK232" i="2"/>
  <c r="J230" i="2"/>
  <c r="BK228" i="2"/>
  <c r="J226" i="2"/>
  <c r="BK222" i="2"/>
  <c r="J220" i="2"/>
  <c r="J216" i="2"/>
  <c r="BK214" i="2"/>
  <c r="BK212" i="2"/>
  <c r="BK210" i="2"/>
  <c r="BK204" i="2"/>
  <c r="J202" i="2"/>
  <c r="BK200" i="2"/>
  <c r="J198" i="2"/>
  <c r="BK194" i="2"/>
  <c r="BK190" i="2"/>
  <c r="BK188" i="2"/>
  <c r="BK184" i="2"/>
  <c r="BK180" i="2"/>
  <c r="BK173" i="2"/>
  <c r="J170" i="2"/>
  <c r="J167" i="2"/>
  <c r="J158" i="2"/>
  <c r="J155" i="2"/>
  <c r="J149" i="2"/>
  <c r="BK143" i="2"/>
  <c r="J134" i="2"/>
  <c r="J128" i="2"/>
  <c r="BK122" i="2"/>
  <c r="J681" i="2"/>
  <c r="BK679" i="2"/>
  <c r="J673" i="2"/>
  <c r="BK670" i="2"/>
  <c r="J658" i="2"/>
  <c r="J655" i="2"/>
  <c r="BK649" i="2"/>
  <c r="BK646" i="2"/>
  <c r="J640" i="2"/>
  <c r="BK637" i="2"/>
  <c r="BK630" i="2"/>
  <c r="BK624" i="2"/>
  <c r="J622" i="2"/>
  <c r="J614" i="2"/>
  <c r="J612" i="2"/>
  <c r="J606" i="2"/>
  <c r="J604" i="2"/>
  <c r="J596" i="2"/>
  <c r="J592" i="2"/>
  <c r="BK590" i="2"/>
  <c r="BK586" i="2"/>
  <c r="J584" i="2"/>
  <c r="J582" i="2"/>
  <c r="BK580" i="2"/>
  <c r="J578" i="2"/>
  <c r="BK576" i="2"/>
  <c r="J570" i="2"/>
  <c r="BK564" i="2"/>
  <c r="BK560" i="2"/>
  <c r="J558" i="2"/>
  <c r="BK556" i="2"/>
  <c r="J554" i="2"/>
  <c r="J552" i="2"/>
  <c r="BK550" i="2"/>
  <c r="J548" i="2"/>
  <c r="BK542" i="2"/>
  <c r="BK540" i="2"/>
  <c r="J538" i="2"/>
  <c r="BK534" i="2"/>
  <c r="BK532" i="2"/>
  <c r="BK530" i="2"/>
  <c r="J528" i="2"/>
  <c r="J524" i="2"/>
  <c r="J518" i="2"/>
  <c r="J515" i="2"/>
  <c r="BK512" i="2"/>
  <c r="J509" i="2"/>
  <c r="BK506" i="2"/>
  <c r="BK500" i="2"/>
  <c r="J497" i="2"/>
  <c r="J494" i="2"/>
  <c r="BK491" i="2"/>
  <c r="J477" i="2"/>
  <c r="J474" i="2"/>
  <c r="BK471" i="2"/>
  <c r="BK468" i="2"/>
  <c r="J465" i="2"/>
  <c r="BK462" i="2"/>
  <c r="J459" i="2"/>
  <c r="BK441" i="2"/>
  <c r="BK432" i="2"/>
  <c r="BK429" i="2"/>
  <c r="BK420" i="2"/>
  <c r="BK417" i="2"/>
  <c r="BK414" i="2"/>
  <c r="J411" i="2"/>
  <c r="BK408" i="2"/>
  <c r="J405" i="2"/>
  <c r="J400" i="2"/>
  <c r="BK394" i="2"/>
  <c r="BK392" i="2"/>
  <c r="J390" i="2"/>
  <c r="BK388" i="2"/>
  <c r="BK386" i="2"/>
  <c r="J383" i="2"/>
  <c r="BK377" i="2"/>
  <c r="J374" i="2"/>
  <c r="J371" i="2"/>
  <c r="BK359" i="2"/>
  <c r="BK353" i="2"/>
  <c r="BK350" i="2"/>
  <c r="J347" i="2"/>
  <c r="J344" i="2"/>
  <c r="BK335" i="2"/>
  <c r="BK332" i="2"/>
  <c r="J317" i="2"/>
  <c r="BK314" i="2"/>
  <c r="BK311" i="2"/>
  <c r="J308" i="2"/>
  <c r="BK305" i="2"/>
  <c r="J302" i="2"/>
  <c r="BK296" i="2"/>
  <c r="BK288" i="2"/>
  <c r="J286" i="2"/>
  <c r="BK282" i="2"/>
  <c r="BK278" i="2"/>
  <c r="J274" i="2"/>
  <c r="J264" i="2"/>
  <c r="BK242" i="2"/>
  <c r="BK238" i="2"/>
  <c r="J236" i="2"/>
  <c r="J232" i="2"/>
  <c r="J224" i="2"/>
  <c r="J222" i="2"/>
  <c r="BK220" i="2"/>
  <c r="J214" i="2"/>
  <c r="J210" i="2"/>
  <c r="J208" i="2"/>
  <c r="BK206" i="2"/>
  <c r="J194" i="2"/>
  <c r="BK192" i="2"/>
  <c r="J192" i="2"/>
  <c r="J188" i="2"/>
  <c r="BK186" i="2"/>
  <c r="J184" i="2"/>
  <c r="J182" i="2"/>
  <c r="J180" i="2"/>
  <c r="J176" i="2"/>
  <c r="J173" i="2"/>
  <c r="J152" i="2"/>
  <c r="J140" i="2"/>
  <c r="J137" i="2"/>
  <c r="J131" i="2"/>
  <c r="J125" i="2"/>
  <c r="AS94" i="1"/>
  <c r="J134" i="3"/>
  <c r="J132" i="3"/>
  <c r="BK702" i="2"/>
  <c r="J702" i="2"/>
  <c r="BK699" i="2"/>
  <c r="J699" i="2"/>
  <c r="BK696" i="2"/>
  <c r="J696" i="2"/>
  <c r="BK693" i="2"/>
  <c r="J693" i="2"/>
  <c r="BK690" i="2"/>
  <c r="J690" i="2"/>
  <c r="BK687" i="2"/>
  <c r="J687" i="2"/>
  <c r="J685" i="2"/>
  <c r="BK683" i="2"/>
  <c r="BK673" i="2"/>
  <c r="BK664" i="2"/>
  <c r="J661" i="2"/>
  <c r="BK658" i="2"/>
  <c r="BK655" i="2"/>
  <c r="J652" i="2"/>
  <c r="J649" i="2"/>
  <c r="J646" i="2"/>
  <c r="BK640" i="2"/>
  <c r="J634" i="2"/>
  <c r="J632" i="2"/>
  <c r="J628" i="2"/>
  <c r="BK620" i="2"/>
  <c r="J618" i="2"/>
  <c r="BK616" i="2"/>
  <c r="BK612" i="2"/>
  <c r="J610" i="2"/>
  <c r="J608" i="2"/>
  <c r="BK606" i="2"/>
  <c r="J602" i="2"/>
  <c r="BK600" i="2"/>
  <c r="BK598" i="2"/>
  <c r="J594" i="2"/>
  <c r="BK592" i="2"/>
  <c r="BK588" i="2"/>
  <c r="BK584" i="2"/>
  <c r="BK582" i="2"/>
  <c r="J574" i="2"/>
  <c r="BK572" i="2"/>
  <c r="BK568" i="2"/>
  <c r="BK566" i="2"/>
  <c r="J564" i="2"/>
  <c r="J562" i="2"/>
  <c r="BK558" i="2"/>
  <c r="J556" i="2"/>
  <c r="BK554" i="2"/>
  <c r="J546" i="2"/>
  <c r="J544" i="2"/>
  <c r="J542" i="2"/>
  <c r="BK536" i="2"/>
  <c r="BK526" i="2"/>
  <c r="BK521" i="2"/>
  <c r="J503" i="2"/>
  <c r="BK488" i="2"/>
  <c r="J486" i="2"/>
  <c r="J484" i="2"/>
  <c r="J480" i="2"/>
  <c r="BK477" i="2"/>
  <c r="BK465" i="2"/>
  <c r="BK456" i="2"/>
  <c r="J453" i="2"/>
  <c r="J444" i="2"/>
  <c r="BK423" i="2"/>
  <c r="J420" i="2"/>
  <c r="J414" i="2"/>
  <c r="BK405" i="2"/>
  <c r="J402" i="2"/>
  <c r="BK400" i="2"/>
  <c r="J397" i="2"/>
  <c r="J394" i="2"/>
  <c r="J392" i="2"/>
  <c r="BK380" i="2"/>
  <c r="J377" i="2"/>
  <c r="J365" i="2"/>
  <c r="J362" i="2"/>
  <c r="J356" i="2"/>
  <c r="BK347" i="2"/>
  <c r="BK344" i="2"/>
  <c r="BK341" i="2"/>
  <c r="BK326" i="2"/>
  <c r="BK323" i="2"/>
  <c r="BK320" i="2"/>
  <c r="J305" i="2"/>
  <c r="J296" i="2"/>
  <c r="J293" i="2"/>
  <c r="BK286" i="2"/>
  <c r="BK284" i="2"/>
  <c r="J282" i="2"/>
  <c r="BK276" i="2"/>
  <c r="J272" i="2"/>
  <c r="BK266" i="2"/>
  <c r="BK264" i="2"/>
  <c r="J262" i="2"/>
  <c r="J258" i="2"/>
  <c r="J254" i="2"/>
  <c r="BK252" i="2"/>
  <c r="J250" i="2"/>
  <c r="J248" i="2"/>
  <c r="BK246" i="2"/>
  <c r="BK240" i="2"/>
  <c r="J238" i="2"/>
  <c r="BK234" i="2"/>
  <c r="BK230" i="2"/>
  <c r="J228" i="2"/>
  <c r="BK226" i="2"/>
  <c r="BK224" i="2"/>
  <c r="BK218" i="2"/>
  <c r="J206" i="2"/>
  <c r="J204" i="2"/>
  <c r="J200" i="2"/>
  <c r="BK198" i="2"/>
  <c r="BK196" i="2"/>
  <c r="J186" i="2"/>
  <c r="BK182" i="2"/>
  <c r="J178" i="2"/>
  <c r="BK164" i="2"/>
  <c r="J161" i="2"/>
  <c r="BK158" i="2"/>
  <c r="BK155" i="2"/>
  <c r="BK149" i="2"/>
  <c r="J146" i="2"/>
  <c r="J143" i="2"/>
  <c r="BK134" i="2"/>
  <c r="BK125" i="2"/>
  <c r="J122" i="2"/>
  <c r="F35" i="3" l="1"/>
  <c r="BK121" i="2"/>
  <c r="BK120" i="2" s="1"/>
  <c r="J120" i="2" s="1"/>
  <c r="J97" i="2" s="1"/>
  <c r="T121" i="2"/>
  <c r="T120" i="2" s="1"/>
  <c r="P689" i="2"/>
  <c r="P121" i="2"/>
  <c r="P120" i="2" s="1"/>
  <c r="P119" i="2" s="1"/>
  <c r="AU95" i="1" s="1"/>
  <c r="BK689" i="2"/>
  <c r="J689" i="2" s="1"/>
  <c r="J99" i="2" s="1"/>
  <c r="R689" i="2"/>
  <c r="P118" i="3"/>
  <c r="P117" i="3" s="1"/>
  <c r="AU96" i="1" s="1"/>
  <c r="R121" i="2"/>
  <c r="R120" i="2"/>
  <c r="R119" i="2" s="1"/>
  <c r="T689" i="2"/>
  <c r="BK118" i="3"/>
  <c r="J118" i="3" s="1"/>
  <c r="J97" i="3" s="1"/>
  <c r="R118" i="3"/>
  <c r="R117" i="3"/>
  <c r="T118" i="3"/>
  <c r="T117" i="3" s="1"/>
  <c r="J89" i="2"/>
  <c r="J91" i="2"/>
  <c r="BE137" i="2"/>
  <c r="BE152" i="2"/>
  <c r="BE167" i="2"/>
  <c r="BE170" i="2"/>
  <c r="BE173" i="2"/>
  <c r="BE188" i="2"/>
  <c r="BE192" i="2"/>
  <c r="BE200" i="2"/>
  <c r="BE210" i="2"/>
  <c r="BE212" i="2"/>
  <c r="BE220" i="2"/>
  <c r="BE238" i="2"/>
  <c r="BE240" i="2"/>
  <c r="BE242" i="2"/>
  <c r="BE244" i="2"/>
  <c r="BE254" i="2"/>
  <c r="BE258" i="2"/>
  <c r="BE268" i="2"/>
  <c r="BE278" i="2"/>
  <c r="BE288" i="2"/>
  <c r="BE308" i="2"/>
  <c r="BE311" i="2"/>
  <c r="BE314" i="2"/>
  <c r="BE329" i="2"/>
  <c r="BE335" i="2"/>
  <c r="BE353" i="2"/>
  <c r="BE368" i="2"/>
  <c r="BE383" i="2"/>
  <c r="BE388" i="2"/>
  <c r="BE408" i="2"/>
  <c r="BE411" i="2"/>
  <c r="BE417" i="2"/>
  <c r="BE432" i="2"/>
  <c r="BE435" i="2"/>
  <c r="BE441" i="2"/>
  <c r="BE447" i="2"/>
  <c r="BE459" i="2"/>
  <c r="BE468" i="2"/>
  <c r="BE471" i="2"/>
  <c r="BE491" i="2"/>
  <c r="BE497" i="2"/>
  <c r="BE500" i="2"/>
  <c r="BE515" i="2"/>
  <c r="BE524" i="2"/>
  <c r="BE528" i="2"/>
  <c r="BE532" i="2"/>
  <c r="BE538" i="2"/>
  <c r="BE560" i="2"/>
  <c r="BE578" i="2"/>
  <c r="BE600" i="2"/>
  <c r="BE622" i="2"/>
  <c r="BE643" i="2"/>
  <c r="BE667" i="2"/>
  <c r="BE670" i="2"/>
  <c r="BE679" i="2"/>
  <c r="BE690" i="2"/>
  <c r="BE693" i="2"/>
  <c r="BE696" i="2"/>
  <c r="BE699" i="2"/>
  <c r="BE702" i="2"/>
  <c r="F92" i="2"/>
  <c r="BE122" i="2"/>
  <c r="BE128" i="2"/>
  <c r="BE131" i="2"/>
  <c r="BE134" i="2"/>
  <c r="BE146" i="2"/>
  <c r="BE161" i="2"/>
  <c r="BE196" i="2"/>
  <c r="BE214" i="2"/>
  <c r="BE216" i="2"/>
  <c r="BE218" i="2"/>
  <c r="BE226" i="2"/>
  <c r="BE232" i="2"/>
  <c r="BE266" i="2"/>
  <c r="BE270" i="2"/>
  <c r="BE272" i="2"/>
  <c r="BE284" i="2"/>
  <c r="BE290" i="2"/>
  <c r="BE299" i="2"/>
  <c r="BE317" i="2"/>
  <c r="BE326" i="2"/>
  <c r="BE338" i="2"/>
  <c r="BE356" i="2"/>
  <c r="BE362" i="2"/>
  <c r="BE365" i="2"/>
  <c r="BE380" i="2"/>
  <c r="BE397" i="2"/>
  <c r="BE402" i="2"/>
  <c r="BE423" i="2"/>
  <c r="BE426" i="2"/>
  <c r="BE438" i="2"/>
  <c r="BE444" i="2"/>
  <c r="BE450" i="2"/>
  <c r="BE480" i="2"/>
  <c r="BE482" i="2"/>
  <c r="BE488" i="2"/>
  <c r="BE503" i="2"/>
  <c r="BE509" i="2"/>
  <c r="BE536" i="2"/>
  <c r="BE546" i="2"/>
  <c r="BE566" i="2"/>
  <c r="BE568" i="2"/>
  <c r="BE594" i="2"/>
  <c r="BE606" i="2"/>
  <c r="BE616" i="2"/>
  <c r="BE618" i="2"/>
  <c r="BE626" i="2"/>
  <c r="BE632" i="2"/>
  <c r="BE661" i="2"/>
  <c r="BE676" i="2"/>
  <c r="J92" i="2"/>
  <c r="BE125" i="2"/>
  <c r="BE140" i="2"/>
  <c r="BE158" i="2"/>
  <c r="BE164" i="2"/>
  <c r="BE176" i="2"/>
  <c r="BE178" i="2"/>
  <c r="BE190" i="2"/>
  <c r="BE202" i="2"/>
  <c r="BE208" i="2"/>
  <c r="BE236" i="2"/>
  <c r="BE248" i="2"/>
  <c r="BE250" i="2"/>
  <c r="BE262" i="2"/>
  <c r="BE264" i="2"/>
  <c r="BE274" i="2"/>
  <c r="BE276" i="2"/>
  <c r="BE282" i="2"/>
  <c r="BE305" i="2"/>
  <c r="BE323" i="2"/>
  <c r="BE341" i="2"/>
  <c r="BE347" i="2"/>
  <c r="BE350" i="2"/>
  <c r="BE359" i="2"/>
  <c r="BE377" i="2"/>
  <c r="BE386" i="2"/>
  <c r="BE392" i="2"/>
  <c r="BE394" i="2"/>
  <c r="BE405" i="2"/>
  <c r="BE420" i="2"/>
  <c r="BE429" i="2"/>
  <c r="BE462" i="2"/>
  <c r="BE477" i="2"/>
  <c r="BE484" i="2"/>
  <c r="BE486" i="2"/>
  <c r="BE494" i="2"/>
  <c r="BE512" i="2"/>
  <c r="BE518" i="2"/>
  <c r="BE521" i="2"/>
  <c r="BE526" i="2"/>
  <c r="BE530" i="2"/>
  <c r="BE534" i="2"/>
  <c r="BE540" i="2"/>
  <c r="BE552" i="2"/>
  <c r="BE554" i="2"/>
  <c r="BE562" i="2"/>
  <c r="BE570" i="2"/>
  <c r="BE574" i="2"/>
  <c r="BE584" i="2"/>
  <c r="BE588" i="2"/>
  <c r="BE592" i="2"/>
  <c r="BE620" i="2"/>
  <c r="BE624" i="2"/>
  <c r="BE628" i="2"/>
  <c r="BE630" i="2"/>
  <c r="BE640" i="2"/>
  <c r="BE649" i="2"/>
  <c r="BE652" i="2"/>
  <c r="BE658" i="2"/>
  <c r="BE681" i="2"/>
  <c r="J89" i="3"/>
  <c r="J91" i="3"/>
  <c r="E107" i="3"/>
  <c r="F114" i="3"/>
  <c r="E85" i="2"/>
  <c r="BE143" i="2"/>
  <c r="BE149" i="2"/>
  <c r="BE155" i="2"/>
  <c r="BE180" i="2"/>
  <c r="BE182" i="2"/>
  <c r="BE184" i="2"/>
  <c r="BE186" i="2"/>
  <c r="BE194" i="2"/>
  <c r="BE198" i="2"/>
  <c r="BE204" i="2"/>
  <c r="BE206" i="2"/>
  <c r="BE222" i="2"/>
  <c r="BE224" i="2"/>
  <c r="BE228" i="2"/>
  <c r="BE230" i="2"/>
  <c r="BE234" i="2"/>
  <c r="BE246" i="2"/>
  <c r="BE252" i="2"/>
  <c r="BE256" i="2"/>
  <c r="BE260" i="2"/>
  <c r="BE280" i="2"/>
  <c r="BE286" i="2"/>
  <c r="BE293" i="2"/>
  <c r="BE296" i="2"/>
  <c r="BE302" i="2"/>
  <c r="BE320" i="2"/>
  <c r="BE332" i="2"/>
  <c r="BE344" i="2"/>
  <c r="BE371" i="2"/>
  <c r="BE374" i="2"/>
  <c r="BE390" i="2"/>
  <c r="BE400" i="2"/>
  <c r="BE414" i="2"/>
  <c r="BE453" i="2"/>
  <c r="BE456" i="2"/>
  <c r="BE465" i="2"/>
  <c r="BE474" i="2"/>
  <c r="BE506" i="2"/>
  <c r="BE542" i="2"/>
  <c r="BE544" i="2"/>
  <c r="BE548" i="2"/>
  <c r="BE550" i="2"/>
  <c r="BE556" i="2"/>
  <c r="BE558" i="2"/>
  <c r="BE564" i="2"/>
  <c r="BE572" i="2"/>
  <c r="BE576" i="2"/>
  <c r="BE580" i="2"/>
  <c r="BE582" i="2"/>
  <c r="BE586" i="2"/>
  <c r="BE590" i="2"/>
  <c r="BE596" i="2"/>
  <c r="BE598" i="2"/>
  <c r="BE602" i="2"/>
  <c r="BE604" i="2"/>
  <c r="BE608" i="2"/>
  <c r="BE610" i="2"/>
  <c r="BE612" i="2"/>
  <c r="BE614" i="2"/>
  <c r="BE634" i="2"/>
  <c r="BE637" i="2"/>
  <c r="BE646" i="2"/>
  <c r="BE655" i="2"/>
  <c r="BE664" i="2"/>
  <c r="BE673" i="2"/>
  <c r="BE683" i="2"/>
  <c r="BE685" i="2"/>
  <c r="BE687" i="2"/>
  <c r="J92" i="3"/>
  <c r="BE119" i="3"/>
  <c r="BE122" i="3"/>
  <c r="BE125" i="3"/>
  <c r="BE128" i="3"/>
  <c r="BE130" i="3"/>
  <c r="BE132" i="3"/>
  <c r="BE134" i="3"/>
  <c r="BB96" i="1"/>
  <c r="J34" i="2"/>
  <c r="AW95" i="1" s="1"/>
  <c r="F36" i="2"/>
  <c r="BC95" i="1"/>
  <c r="F37" i="2"/>
  <c r="BD95" i="1" s="1"/>
  <c r="F35" i="2"/>
  <c r="BB95" i="1"/>
  <c r="F34" i="3"/>
  <c r="BA96" i="1" s="1"/>
  <c r="J34" i="3"/>
  <c r="AW96" i="1"/>
  <c r="F36" i="3"/>
  <c r="BC96" i="1" s="1"/>
  <c r="F37" i="3"/>
  <c r="BD96" i="1" s="1"/>
  <c r="F34" i="2"/>
  <c r="BA95" i="1" s="1"/>
  <c r="T119" i="2" l="1"/>
  <c r="BK119" i="2"/>
  <c r="J119" i="2"/>
  <c r="J96" i="2"/>
  <c r="J121" i="2"/>
  <c r="J98" i="2"/>
  <c r="BK117" i="3"/>
  <c r="J117" i="3" s="1"/>
  <c r="J96" i="3" s="1"/>
  <c r="BB94" i="1"/>
  <c r="W31" i="1"/>
  <c r="BD94" i="1"/>
  <c r="W33" i="1" s="1"/>
  <c r="BA94" i="1"/>
  <c r="AW94" i="1" s="1"/>
  <c r="AK30" i="1" s="1"/>
  <c r="F33" i="3"/>
  <c r="AZ96" i="1" s="1"/>
  <c r="F33" i="2"/>
  <c r="AZ95" i="1" s="1"/>
  <c r="BC94" i="1"/>
  <c r="W32" i="1" s="1"/>
  <c r="AU94" i="1"/>
  <c r="J33" i="2"/>
  <c r="AV95" i="1" s="1"/>
  <c r="AT95" i="1" s="1"/>
  <c r="J33" i="3"/>
  <c r="AV96" i="1" s="1"/>
  <c r="AT96" i="1" s="1"/>
  <c r="AZ94" i="1" l="1"/>
  <c r="AV94" i="1"/>
  <c r="AK29" i="1" s="1"/>
  <c r="AY94" i="1"/>
  <c r="W30" i="1"/>
  <c r="J30" i="3"/>
  <c r="AG96" i="1" s="1"/>
  <c r="AN96" i="1" s="1"/>
  <c r="J30" i="2"/>
  <c r="AG95" i="1"/>
  <c r="AN95" i="1"/>
  <c r="AX94" i="1"/>
  <c r="J39" i="2" l="1"/>
  <c r="J39" i="3"/>
  <c r="W29" i="1"/>
  <c r="AT94" i="1"/>
  <c r="AG94" i="1"/>
  <c r="AK26" i="1"/>
  <c r="AK35" i="1"/>
  <c r="AN94" i="1" l="1"/>
</calcChain>
</file>

<file path=xl/sharedStrings.xml><?xml version="1.0" encoding="utf-8"?>
<sst xmlns="http://schemas.openxmlformats.org/spreadsheetml/2006/main" count="5450" uniqueCount="1346">
  <si>
    <t>Export Komplet</t>
  </si>
  <si>
    <t/>
  </si>
  <si>
    <t>2.0</t>
  </si>
  <si>
    <t>ZAMOK</t>
  </si>
  <si>
    <t>False</t>
  </si>
  <si>
    <t>{f69805ee-3688-4ce1-8957-193e514b5084}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</si>
  <si>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</si>
  <si>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</si>
  <si>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</si>
  <si>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</si>
  <si>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</si>
  <si>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</si>
  <si>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</si>
  <si>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</si>
  <si>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</si>
  <si>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</si>
  <si>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</si>
  <si>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Svařování, navařování, broušení, výměna ocelových součástí výhybek a kolejnic 2021</t>
  </si>
  <si>
    <t>KSO:</t>
  </si>
  <si>
    <t>CC-CZ:</t>
  </si>
  <si>
    <t>Místo:</t>
  </si>
  <si>
    <t>OŘ Ostrava</t>
  </si>
  <si>
    <t>Datum:</t>
  </si>
  <si>
    <t>1. 3. 2021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</si>
  <si>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</si>
  <si>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</si>
  <si>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</si>
  <si>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</si>
  <si>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</si>
  <si>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</si>
  <si>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</si>
  <si>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</si>
  <si>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</si>
  <si>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</si>
  <si>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</si>
  <si>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</si>
  <si>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</si>
  <si>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</si>
  <si>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</si>
  <si>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</si>
  <si>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</si>
  <si>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</si>
  <si>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</si>
  <si>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</si>
  <si>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</si>
  <si>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</si>
  <si>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</si>
  <si>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</si>
  <si>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</si>
  <si>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</si>
  <si>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</si>
  <si>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</si>
  <si>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</si>
  <si>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</si>
  <si>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</si>
  <si>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</si>
  <si>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</si>
  <si>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</si>
  <si>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</si>
  <si>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</si>
  <si>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</si>
  <si>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</si>
  <si>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</si>
  <si>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</si>
  <si>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</si>
  <si>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</si>
  <si>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</si>
  <si>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</si>
  <si>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</si>
  <si>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</si>
  <si>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</si>
  <si>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</si>
  <si>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</si>
  <si>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</si>
  <si>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</si>
  <si>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</si>
  <si>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</si>
  <si>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</si>
  <si>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</si>
  <si>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</si>
  <si>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</si>
  <si>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</si>
  <si>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</si>
  <si>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STA</t>
  </si>
  <si>
    <t>1</t>
  </si>
  <si>
    <t>{9026f931-3e62-4b3f-ba91-93b534b05162}</t>
  </si>
  <si>
    <t>2</t>
  </si>
  <si>
    <t>VON</t>
  </si>
  <si>
    <t>{ce98328b-c332-45a3-a672-c3bb7fee8180}</t>
  </si>
  <si>
    <t>KRYCÍ LIST SOUPISU PRACÍ</t>
  </si>
  <si>
    <t>Objekt:</t>
  </si>
  <si>
    <t>ZRN - Svařování, navařování, broušení, výměna ocelových součástí výhybek a kolejnic 2021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</si>
  <si>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</si>
  <si>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</si>
  <si>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</si>
  <si>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</si>
  <si>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</si>
  <si>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</si>
  <si>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</si>
  <si>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VRN - Doprava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</si>
  <si>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</si>
  <si>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</si>
  <si>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</si>
  <si>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</si>
  <si>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</si>
  <si>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</si>
  <si>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</si>
  <si>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</si>
  <si>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</si>
  <si>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</si>
  <si>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</si>
  <si>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</si>
  <si>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</si>
  <si>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</si>
  <si>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</si>
  <si>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</si>
  <si>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</si>
  <si>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</si>
  <si>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</si>
  <si>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5907010010</t>
  </si>
  <si>
    <t>Výměna LISŮ tv. UIC60 rozdělení "d"</t>
  </si>
  <si>
    <t>m</t>
  </si>
  <si>
    <t>Sborník UOŽI 01 2021</t>
  </si>
  <si>
    <t>4</t>
  </si>
  <si>
    <t>464615739</t>
  </si>
  <si>
    <t>PP</t>
  </si>
  <si>
    <t>Výměna LISŮ tv. UIC60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</si>
  <si>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</t>
  </si>
  <si>
    <t>Poznámka k položce:_x000D_
Metr kolejnice=m</t>
  </si>
  <si>
    <t>5907010040</t>
  </si>
  <si>
    <t>Výměna LISŮ tv. R65 rozdělení "d"</t>
  </si>
  <si>
    <t>-1783338190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</si>
  <si>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</si>
  <si>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3</t>
  </si>
  <si>
    <t>5907010080</t>
  </si>
  <si>
    <t>Výměna LISŮ tv. S49 rozdělení "d"</t>
  </si>
  <si>
    <t>-877546965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</si>
  <si>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</si>
  <si>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5907015005</t>
  </si>
  <si>
    <t>Ojedinělá výměna kolejnic stávající upevnění tv. UIC60 rozdělení "d"</t>
  </si>
  <si>
    <t>-58458313</t>
  </si>
  <si>
    <t>Ojedinělá výměna kolejnic stávající upevnění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</si>
  <si>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5907015020</t>
  </si>
  <si>
    <t>Ojedinělá výměna kolejnic stávající upevnění tv. R65 rozdělení "d"</t>
  </si>
  <si>
    <t>2014029574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</si>
  <si>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</si>
  <si>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</t>
  </si>
  <si>
    <t>5907015040</t>
  </si>
  <si>
    <t>Ojedinělá výměna kolejnic stávající upevnění tv. S49 rozdělení "d"</t>
  </si>
  <si>
    <t>-595794615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</si>
  <si>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</si>
  <si>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7</t>
  </si>
  <si>
    <t>5907015230</t>
  </si>
  <si>
    <t>Ojedinělá výměna kolejnic současně s výměnou svěrek tv. UIC60 rozdělení "d"</t>
  </si>
  <si>
    <t>1497813686</t>
  </si>
  <si>
    <t>Ojedinělá výměna kolejnic současně s výměnou svěrek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</si>
  <si>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8</t>
  </si>
  <si>
    <t>5907015245</t>
  </si>
  <si>
    <t>Ojedinělá výměna kolejnic současně s výměnou svěrek tv. R65 rozdělení "d"</t>
  </si>
  <si>
    <t>-1852793103</t>
  </si>
  <si>
    <t>Ojedinělá výměna kolejnic současně s výměnou svěrek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</si>
  <si>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9</t>
  </si>
  <si>
    <t>5907015265</t>
  </si>
  <si>
    <t>Ojedinělá výměna kolejnic současně s výměnou svěrek tv. S49 rozdělení "d"</t>
  </si>
  <si>
    <t>2074524746</t>
  </si>
  <si>
    <t>Ojedinělá výměna kolejnic současně s výměnou svěrek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</si>
  <si>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10</t>
  </si>
  <si>
    <t>5907040010</t>
  </si>
  <si>
    <t>Posun kolejnic před svařováním tv. UIC60</t>
  </si>
  <si>
    <t>-1738185388</t>
  </si>
  <si>
    <t>Posun kolejnic před svařováním tv. UIC60.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</si>
  <si>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11</t>
  </si>
  <si>
    <t>5907040020</t>
  </si>
  <si>
    <t>Posun kolejnic před svařováním tv. R65</t>
  </si>
  <si>
    <t>-735634956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</si>
  <si>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</si>
  <si>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12</t>
  </si>
  <si>
    <t>5907040030</t>
  </si>
  <si>
    <t>Posun kolejnic před svařováním tv. S49</t>
  </si>
  <si>
    <t>-25372196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</si>
  <si>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</si>
  <si>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13</t>
  </si>
  <si>
    <t>5907050010</t>
  </si>
  <si>
    <t>Dělení kolejnic řezáním nebo rozbroušením soustavy UIC60 nebo R65</t>
  </si>
  <si>
    <t>kus</t>
  </si>
  <si>
    <t>1428031332</t>
  </si>
  <si>
    <t>Dělení kolejnic řezáním nebo rozbroušením soustavy UIC60 nebo R65. Poznámka: 1. V cenách jsou započteny náklady na manipulaci, podložení, označení a provedení řezu kolejnice.</t>
  </si>
  <si>
    <t>Poznámka k položce:_x000D_
Řez=kus</t>
  </si>
  <si>
    <t>14</t>
  </si>
  <si>
    <t>5907050020</t>
  </si>
  <si>
    <t>Dělení kolejnic řezáním nebo rozbroušením soustavy S49 nebo T</t>
  </si>
  <si>
    <t>-1836291157</t>
  </si>
  <si>
    <t>Dělení kolejnic řezáním nebo rozbroušením soustavy S49 nebo T. Poznámka: 1. V cenách jsou započteny náklady na manipulaci, podložení, označení a provedení řezu kolejnice.</t>
  </si>
  <si>
    <t>5907050110</t>
  </si>
  <si>
    <t>Dělení kolejnic kyslíkem soustavy UIC60 nebo R65</t>
  </si>
  <si>
    <t>1263939286</t>
  </si>
  <si>
    <t>Dělení kolejnic kyslíkem soustavy UIC60 nebo R65. Poznámka: 1. V cenách jsou započteny náklady na manipulaci, podložení, označení a provedení řezu kolejnice.</t>
  </si>
  <si>
    <t>16</t>
  </si>
  <si>
    <t>5907050120</t>
  </si>
  <si>
    <t>Dělení kolejnic kyslíkem soustavy S49 nebo T</t>
  </si>
  <si>
    <t>-269603666</t>
  </si>
  <si>
    <t>Dělení kolejnic kyslíkem soustavy S49 nebo T. Poznámka: 1. V cenách jsou započteny náklady na manipulaci, podložení, označení a provedení řezu kolejnice.</t>
  </si>
  <si>
    <t>17</t>
  </si>
  <si>
    <t>5907055020</t>
  </si>
  <si>
    <t>Vrtání kolejnic otvor o průměru přes 10 do 23 mm</t>
  </si>
  <si>
    <t>-76458085</t>
  </si>
  <si>
    <t>Vrtání kolejnic otvor o průměru přes 10 do 23 mm. Poznámka: 1. V cenách jsou započteny náklady na manipulaci, podložení, označení a provedení vrtu ve stojině kolejnice.</t>
  </si>
  <si>
    <t>Poznámka k položce:_x000D_
Vrt=kus</t>
  </si>
  <si>
    <t>18</t>
  </si>
  <si>
    <t>5907055030</t>
  </si>
  <si>
    <t>Vrtání kolejnic otvor o průměru přes 23 mm</t>
  </si>
  <si>
    <t>1860599505</t>
  </si>
  <si>
    <t>Vrtání kolejnic otvor o průměru přes 23 mm. Poznámka: 1. V cenách jsou započteny náklady na manipulaci, podložení, označení a provedení vrtu ve stojině kolejnice.</t>
  </si>
  <si>
    <t>19</t>
  </si>
  <si>
    <t>5908030010</t>
  </si>
  <si>
    <t>Zřízení A-LISU soupravou in-sittu tv. UIC60</t>
  </si>
  <si>
    <t>styk</t>
  </si>
  <si>
    <t>1665591269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</si>
  <si>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</si>
  <si>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20</t>
  </si>
  <si>
    <t>5908030020</t>
  </si>
  <si>
    <t>Zřízení A-LISU soupravou in-sittu tv. R65</t>
  </si>
  <si>
    <t>2133356429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</si>
  <si>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</si>
  <si>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5908030030</t>
  </si>
  <si>
    <t>Zřízení A-LISU soupravou in-sittu tv. S49</t>
  </si>
  <si>
    <t>1045781946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</si>
  <si>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</si>
  <si>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22</t>
  </si>
  <si>
    <t>5908070230</t>
  </si>
  <si>
    <t>Souvislé dotahování upevňovadel v koleji bez protáčení závitů šrouby svěrkové a vrtule rozdělení "e"</t>
  </si>
  <si>
    <t>km</t>
  </si>
  <si>
    <t>-173971785</t>
  </si>
  <si>
    <t>Souvislé dotahování upevňovadel v koleji bez protáčení závitů šrouby svěrkové a vrtule rozdělení "e". Poznámka: 1. V cenách jsou započteny náklady na dotažení součástí doporučeným utahovacím momentem a ošetření součástí mazivem.</t>
  </si>
  <si>
    <t>23</t>
  </si>
  <si>
    <t>5908070330</t>
  </si>
  <si>
    <t>Souvislé dotahování upevňovadel v koleji s protáčením závitů šrouby svěrkové rozdělení "d"</t>
  </si>
  <si>
    <t>2053789672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</si>
  <si>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</si>
  <si>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24</t>
  </si>
  <si>
    <t>5908070340</t>
  </si>
  <si>
    <t>Souvislé dotahování upevňovadel v koleji s protáčením závitů šrouby svěrkové rozdělení "e"</t>
  </si>
  <si>
    <t>-2143663432</t>
  </si>
  <si>
    <t>Souvislé dotahování upevňovadel v koleji s protáčením závitů šrouby svěrkové rozdělení "e". Poznámka: 1. V cenách jsou započteny náklady na dotažení součástí doporučeným utahovacím momentem a ošetření součástí mazivem.</t>
  </si>
  <si>
    <t>25</t>
  </si>
  <si>
    <t>5908070420</t>
  </si>
  <si>
    <t>Souvislé dotahování upevňovadel v koleji s protáčením závitů vrtule rozdělení "d"</t>
  </si>
  <si>
    <t>-2059230384</t>
  </si>
  <si>
    <t>Souvislé dotahování upevňovadel v koleji s protáčením závitů vrtule rozdělení "d". Poznámka: 1. V cenách jsou započteny náklady na dotažení součástí doporučeným utahovacím momentem a ošetření součástí mazivem.</t>
  </si>
  <si>
    <t>26</t>
  </si>
  <si>
    <t>5908075010</t>
  </si>
  <si>
    <t>Souvislé dotahování upevňovadel ve výhybce bez protáčení závitů šrouby svěrkové výhybka I. generace</t>
  </si>
  <si>
    <t>1332482121</t>
  </si>
  <si>
    <t>Souvislé dotahování upevňovadel ve výhybce bez protáčení závitů šrouby svěrkové výhybka I. generace. Poznámka: 1. V cenách jsou započteny náklady na dotažení součástí doporučeným utahovacím momentem a ošetření součástí mazivem.</t>
  </si>
  <si>
    <t>27</t>
  </si>
  <si>
    <t>5908075020</t>
  </si>
  <si>
    <t>Souvislé dotahování upevňovadel ve výhybce bez protáčení závitů šrouby svěrkové výhybka II. generace</t>
  </si>
  <si>
    <t>655983274</t>
  </si>
  <si>
    <t>Souvislé dotahování upevňovadel ve výhybce bez protáčení závitů šrouby svěrkové výhybka II. generace. Poznámka: 1. V cenách jsou započteny náklady na dotažení součástí doporučeným utahovacím momentem a ošetření součástí mazivem.</t>
  </si>
  <si>
    <t>28</t>
  </si>
  <si>
    <t>5908085010</t>
  </si>
  <si>
    <t>Ojedinělá montáž kolejiva (podkladnice, můstkové desky, spojky)</t>
  </si>
  <si>
    <t>474388027</t>
  </si>
  <si>
    <t>Ojedinělá montáž kolejiva (podkladnice, můstkové desky, spojky). Poznámka: 1. V cenách jsou započteny náklady na montáž a ošetření součástí mazivem.</t>
  </si>
  <si>
    <t>29</t>
  </si>
  <si>
    <t>5908085020</t>
  </si>
  <si>
    <t>Ojedinělá montáž drobného kolejiva (svěrky, spony, šrouby, kroužky, vložky, podložky)</t>
  </si>
  <si>
    <t>1223225827</t>
  </si>
  <si>
    <t>Ojedinělá montáž drobného kolejiva (svěrky, spony, šrouby, kroužky, vložky, podložky). Poznámka: 1. V cenách jsou započteny náklady na montáž a ošetření součástí mazivem.</t>
  </si>
  <si>
    <t>30</t>
  </si>
  <si>
    <t>5908087010</t>
  </si>
  <si>
    <t>Ojedinělá demontáž kolejiva (podkladnice, můstkové desky, spojky)</t>
  </si>
  <si>
    <t>1416662239</t>
  </si>
  <si>
    <t>Ojedinělá demontáž kolejiva (podkladnice, můstkové desky, spojky). Poznámka: 1. V cenách jsou započteny náklady na demontáž a naložení na dopravní prostředek.</t>
  </si>
  <si>
    <t>31</t>
  </si>
  <si>
    <t>5908087020</t>
  </si>
  <si>
    <t>Ojedinělá demontáž drobného kolejiva (svěrky, spony, šrouby, kroužky, vložky, podložky)</t>
  </si>
  <si>
    <t>-1872909012</t>
  </si>
  <si>
    <t>Ojedinělá demontáž drobného kolejiva (svěrky, spony, šrouby, kroužky, vložky, podložky). Poznámka: 1. V cenách jsou započteny náklady na demontáž a naložení na dopravní prostředek.</t>
  </si>
  <si>
    <t>32</t>
  </si>
  <si>
    <t>5909010020</t>
  </si>
  <si>
    <t>Ojedinělé ruční podbití pražců příčných dřevěných</t>
  </si>
  <si>
    <t>-232442663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</si>
  <si>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</si>
  <si>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33</t>
  </si>
  <si>
    <t>5909010030</t>
  </si>
  <si>
    <t>Ojedinělé ruční podbití pražců příčných betonových</t>
  </si>
  <si>
    <t>-1135705016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</si>
  <si>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</si>
  <si>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34</t>
  </si>
  <si>
    <t>5909010110</t>
  </si>
  <si>
    <t>Ojedinělé ruční podbití pražců výhybkových dřevěných délky do 3 m</t>
  </si>
  <si>
    <t>-2011775531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</si>
  <si>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</si>
  <si>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35</t>
  </si>
  <si>
    <t>5909010120</t>
  </si>
  <si>
    <t>Ojedinělé ruční podbití pražců výhybkových dřevěných délky přes 3 do 4 m</t>
  </si>
  <si>
    <t>360370410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</si>
  <si>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</si>
  <si>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36</t>
  </si>
  <si>
    <t>5909010130</t>
  </si>
  <si>
    <t>Ojedinělé ruční podbití pražců výhybkových dřevěných délky přes 4 m</t>
  </si>
  <si>
    <t>860865551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</si>
  <si>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</si>
  <si>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37</t>
  </si>
  <si>
    <t>5909010410</t>
  </si>
  <si>
    <t>Ojedinělé ruční podbití pražců výhybkových betonových délky do 3 m</t>
  </si>
  <si>
    <t>-682115539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</si>
  <si>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</si>
  <si>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38</t>
  </si>
  <si>
    <t>5909010420</t>
  </si>
  <si>
    <t>Ojedinělé ruční podbití pražců výhybkových betonových délky přes 3 do 4 m</t>
  </si>
  <si>
    <t>-2114873805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</si>
  <si>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</si>
  <si>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39</t>
  </si>
  <si>
    <t>5909010430</t>
  </si>
  <si>
    <t>Ojedinělé ruční podbití pražců výhybkových betonových délky přes 4 m</t>
  </si>
  <si>
    <t>2136204211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</si>
  <si>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</si>
  <si>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40</t>
  </si>
  <si>
    <t>5910015010</t>
  </si>
  <si>
    <t>Odtavovací stykové svařování mobilní svářečkou kolejnic nových délky do 150 m tv. UIC60</t>
  </si>
  <si>
    <t>svar</t>
  </si>
  <si>
    <t>1315259868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</si>
  <si>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</si>
  <si>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41</t>
  </si>
  <si>
    <t>5910015020</t>
  </si>
  <si>
    <t>Odtavovací stykové svařování mobilní svářečkou kolejnic nových délky do 150 m tv. S49</t>
  </si>
  <si>
    <t>1506948076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</si>
  <si>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</si>
  <si>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42</t>
  </si>
  <si>
    <t>5910015210</t>
  </si>
  <si>
    <t>Odtavovací stykové svařování mobilní svářečkou kolejnic užitých délky do 150 m tv. UIC60</t>
  </si>
  <si>
    <t>50495870</t>
  </si>
  <si>
    <t>Odtavovací stykové svařování mobilní svářečkou kolejnic užitých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</si>
  <si>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43</t>
  </si>
  <si>
    <t>5910015220</t>
  </si>
  <si>
    <t>Odtavovací stykové svařování mobilní svářečkou kolejnic užitých délky do 150 m tv. R65</t>
  </si>
  <si>
    <t>143771738</t>
  </si>
  <si>
    <t>Odtavovací stykové svařování mobilní svářečkou kolejnic užitých délky do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</si>
  <si>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44</t>
  </si>
  <si>
    <t>5910015230</t>
  </si>
  <si>
    <t>Odtavovací stykové svařování mobilní svářečkou kolejnic užitých délky do 150 m tv. S49</t>
  </si>
  <si>
    <t>1820407614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</si>
  <si>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</si>
  <si>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45</t>
  </si>
  <si>
    <t>5910020010</t>
  </si>
  <si>
    <t>Svařování kolejnic termitem plný předehřev standardní spára svar sériový tv. UIC60</t>
  </si>
  <si>
    <t>2011081306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</si>
  <si>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</si>
  <si>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46</t>
  </si>
  <si>
    <t>5910020020</t>
  </si>
  <si>
    <t>Svařování kolejnic termitem plný předehřev standardní spára svar sériový tv. R65</t>
  </si>
  <si>
    <t>3859674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</si>
  <si>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</si>
  <si>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47</t>
  </si>
  <si>
    <t>5910020030</t>
  </si>
  <si>
    <t>Svařování kolejnic termitem plný předehřev standardní spára svar sériový tv. S49</t>
  </si>
  <si>
    <t>1511164796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</si>
  <si>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</si>
  <si>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48</t>
  </si>
  <si>
    <t>5910020110</t>
  </si>
  <si>
    <t>Svařování kolejnic termitem plný předehřev standardní spára svar jednotlivý tv. UIC60</t>
  </si>
  <si>
    <t>-1518655428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</si>
  <si>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</si>
  <si>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49</t>
  </si>
  <si>
    <t>5910020120</t>
  </si>
  <si>
    <t>Svařování kolejnic termitem plný předehřev standardní spára svar jednotlivý tv. R65</t>
  </si>
  <si>
    <t>-1171651672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</si>
  <si>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</si>
  <si>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50</t>
  </si>
  <si>
    <t>5910020130</t>
  </si>
  <si>
    <t>Svařování kolejnic termitem plný předehřev standardní spára svar jednotlivý tv. S49</t>
  </si>
  <si>
    <t>-763074587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</si>
  <si>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</si>
  <si>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51</t>
  </si>
  <si>
    <t>5910020210</t>
  </si>
  <si>
    <t>Svařování kolejnic termitem plný předehřev standardní spára svar na roštu tv. UIC60</t>
  </si>
  <si>
    <t>985654792</t>
  </si>
  <si>
    <t>Svařování kolejnic termitem plný předehřev standardní spára svar na roštu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</si>
  <si>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52</t>
  </si>
  <si>
    <t>5910020220</t>
  </si>
  <si>
    <t>Svařování kolejnic termitem plný předehřev standardní spára svar na roštu tv. R65</t>
  </si>
  <si>
    <t>-902655132</t>
  </si>
  <si>
    <t>Svařování kolejnic termitem plný předehřev standardní spára svar na roštu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</si>
  <si>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53</t>
  </si>
  <si>
    <t>5910020230</t>
  </si>
  <si>
    <t>Svařování kolejnic termitem plný předehřev standardní spára svar na roštu tv. S49</t>
  </si>
  <si>
    <t>-698678458</t>
  </si>
  <si>
    <t>Svařování kolejnic termitem plný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</si>
  <si>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54</t>
  </si>
  <si>
    <t>5910020310</t>
  </si>
  <si>
    <t>Svařování kolejnic termitem plný předehřev standardní spára svar přechodový tv. R65/UIC60</t>
  </si>
  <si>
    <t>1974530158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</si>
  <si>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</si>
  <si>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55</t>
  </si>
  <si>
    <t>5910020320</t>
  </si>
  <si>
    <t>Svařování kolejnic termitem plný předehřev standardní spára svar přechodový tv. R65/S49</t>
  </si>
  <si>
    <t>2137316861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</si>
  <si>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</si>
  <si>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56</t>
  </si>
  <si>
    <t>5910020330</t>
  </si>
  <si>
    <t>Svařování kolejnic termitem plný předehřev standardní spára svar přechodový tv. UIC60/S49</t>
  </si>
  <si>
    <t>-1405569839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</si>
  <si>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</si>
  <si>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57</t>
  </si>
  <si>
    <t>5910021010</t>
  </si>
  <si>
    <t>Svařování kolejnic termitem zkrácený předehřev standardní spára svar sériový tv. UIC60</t>
  </si>
  <si>
    <t>1449347752</t>
  </si>
  <si>
    <t>Svařování kolejnic termitem zkrácený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</si>
  <si>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58</t>
  </si>
  <si>
    <t>5910021020</t>
  </si>
  <si>
    <t>Svařování kolejnic termitem zkrácený předehřev standardní spára svar sériový tv. S49</t>
  </si>
  <si>
    <t>75596752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</si>
  <si>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</si>
  <si>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</t>
  </si>
  <si>
    <t>5910021110</t>
  </si>
  <si>
    <t>Svařování kolejnic termitem zkrácený předehřev standardní spára svar jednotlivý tv. UIC60</t>
  </si>
  <si>
    <t>-1338985167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</si>
  <si>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</si>
  <si>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60</t>
  </si>
  <si>
    <t>5910021120</t>
  </si>
  <si>
    <t>Svařování kolejnic termitem zkrácený předehřev standardní spára svar jednotlivý tv. S49</t>
  </si>
  <si>
    <t>-689878732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</si>
  <si>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</si>
  <si>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61</t>
  </si>
  <si>
    <t>5910021210</t>
  </si>
  <si>
    <t>Svařování kolejnic termitem zkrácený předehřev standardní spára svar na roštu tv. UIC60</t>
  </si>
  <si>
    <t>-225475312</t>
  </si>
  <si>
    <t>Svařování kolejnic termitem zkrácený předehřev standardní spára svar na roštu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</si>
  <si>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62</t>
  </si>
  <si>
    <t>5910021220</t>
  </si>
  <si>
    <t>Svařování kolejnic termitem zkrácený předehřev standardní spára svar na roštu tv. S49</t>
  </si>
  <si>
    <t>-1437224961</t>
  </si>
  <si>
    <t>Svařování kolejnic termitem zkrácený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</si>
  <si>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63</t>
  </si>
  <si>
    <t>5910022010</t>
  </si>
  <si>
    <t>Svařování kolejnic termitem krátký předehřev široká spára, krátký předehřev svar jednotlivý tv. UIC60</t>
  </si>
  <si>
    <t>292994524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</si>
  <si>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</si>
  <si>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64</t>
  </si>
  <si>
    <t>5910022020</t>
  </si>
  <si>
    <t>Svařování kolejnic termitem krátký předehřev široká spára, krátký předehřev svar jednotlivý tv. R65</t>
  </si>
  <si>
    <t>-294936186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</si>
  <si>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</si>
  <si>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65</t>
  </si>
  <si>
    <t>5910022030</t>
  </si>
  <si>
    <t>Svařování kolejnic termitem krátký předehřev široká spára, krátký předehřev svar jednotlivý tv. S49</t>
  </si>
  <si>
    <t>956991429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</si>
  <si>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</si>
  <si>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66</t>
  </si>
  <si>
    <t>5910025110</t>
  </si>
  <si>
    <t>Svařování kolejnic elektrickým obloukem svar jednotlivý tv. UIC60</t>
  </si>
  <si>
    <t>-1261081875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</si>
  <si>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</si>
  <si>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67</t>
  </si>
  <si>
    <t>5910025120</t>
  </si>
  <si>
    <t>Svařování kolejnic elektrickým obloukem svar jednotlivý tv. R65</t>
  </si>
  <si>
    <t>981072113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</si>
  <si>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</si>
  <si>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68</t>
  </si>
  <si>
    <t>5910025130</t>
  </si>
  <si>
    <t>Svařování kolejnic elektrickým obloukem svar jednotlivý tv. S49</t>
  </si>
  <si>
    <t>939615970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</si>
  <si>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</si>
  <si>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69</t>
  </si>
  <si>
    <t>5910030310</t>
  </si>
  <si>
    <t>Příplatek za směrové vyrovnání kolejnic v obloucích o poloměru 300 m a menším</t>
  </si>
  <si>
    <t>1832048378</t>
  </si>
  <si>
    <t>Příplatek za směrové vyrovnání kolejnic v obloucích o poloměru 300 m a menším. Poznámka: 1. V cenách jsou započteny náklady na použití přípravku pro směrové vyrovnání kolejnic.</t>
  </si>
  <si>
    <t>70</t>
  </si>
  <si>
    <t>5910035010</t>
  </si>
  <si>
    <t>Dosažení dovolené upínací teploty v BK prodloužením kolejnicového pásu v koleji tv. UIC60</t>
  </si>
  <si>
    <t>887373036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</si>
  <si>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</si>
  <si>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71</t>
  </si>
  <si>
    <t>5910035020</t>
  </si>
  <si>
    <t>Dosažení dovolené upínací teploty v BK prodloužením kolejnicového pásu v koleji tv. R65</t>
  </si>
  <si>
    <t>-426173370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</si>
  <si>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</si>
  <si>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72</t>
  </si>
  <si>
    <t>5910035030</t>
  </si>
  <si>
    <t>Dosažení dovolené upínací teploty v BK prodloužením kolejnicového pásu v koleji tv. S49</t>
  </si>
  <si>
    <t>1933782994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</si>
  <si>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</si>
  <si>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73</t>
  </si>
  <si>
    <t>5910035110</t>
  </si>
  <si>
    <t>Dosažení dovolené upínací teploty v BK prodloužením kolejnicového pásu ve výhybce tv. UIC60</t>
  </si>
  <si>
    <t>1248342644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</si>
  <si>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</si>
  <si>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74</t>
  </si>
  <si>
    <t>5910035120</t>
  </si>
  <si>
    <t>Dosažení dovolené upínací teploty v BK prodloužením kolejnicového pásu ve výhybce tv. R65</t>
  </si>
  <si>
    <t>-1900965485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</si>
  <si>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</si>
  <si>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75</t>
  </si>
  <si>
    <t>5910035130</t>
  </si>
  <si>
    <t>Dosažení dovolené upínací teploty v BK prodloužením kolejnicového pásu ve výhybce tv. S49</t>
  </si>
  <si>
    <t>542143037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</si>
  <si>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</si>
  <si>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76</t>
  </si>
  <si>
    <t>5910040010</t>
  </si>
  <si>
    <t>Umožnění volné dilatace kolejnice demontáž upevňovadel bez osazení kluzných podložek rozdělení pražců "c"</t>
  </si>
  <si>
    <t>491142255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</si>
  <si>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</si>
  <si>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77</t>
  </si>
  <si>
    <t>5910040020</t>
  </si>
  <si>
    <t>Umožnění volné dilatace kolejnice demontáž upevňovadel bez osazení kluzných podložek rozdělení pražců "d"</t>
  </si>
  <si>
    <t>1833657428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</si>
  <si>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</si>
  <si>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78</t>
  </si>
  <si>
    <t>5910040030</t>
  </si>
  <si>
    <t>Umožnění volné dilatace kolejnice demontáž upevňovadel bez osazení kluzných podložek rozdělení pražců "u"</t>
  </si>
  <si>
    <t>-354138302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</si>
  <si>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</si>
  <si>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79</t>
  </si>
  <si>
    <t>5910040040</t>
  </si>
  <si>
    <t>Umožnění volné dilatace kolejnice demontáž upevňovadel bez osazení kluzných podložek rozdělení pražců "e"</t>
  </si>
  <si>
    <t>324316930</t>
  </si>
  <si>
    <t>Umožnění volné dilatace kolejnice demontáž upevňovadel bez osazení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</si>
  <si>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80</t>
  </si>
  <si>
    <t>5910040110</t>
  </si>
  <si>
    <t>Umožnění volné dilatace kolejnice montáž upevňovadel bez odstranění kluzných podložek rozdělení pražců "c"</t>
  </si>
  <si>
    <t>-2008614054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</si>
  <si>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</si>
  <si>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81</t>
  </si>
  <si>
    <t>5910040120</t>
  </si>
  <si>
    <t>Umožnění volné dilatace kolejnice montáž upevňovadel bez odstranění kluzných podložek rozdělení pražců "d"</t>
  </si>
  <si>
    <t>1216061516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</si>
  <si>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</si>
  <si>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82</t>
  </si>
  <si>
    <t>5910040130</t>
  </si>
  <si>
    <t>Umožnění volné dilatace kolejnice montáž upevňovadel bez odstranění kluzných podložek rozdělení pražců "u"</t>
  </si>
  <si>
    <t>1796572866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</si>
  <si>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</si>
  <si>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83</t>
  </si>
  <si>
    <t>5910040140</t>
  </si>
  <si>
    <t>Umožnění volné dilatace kolejnice montáž upevňovadel bez odstranění kluzných podložek rozdělení pražců "e"</t>
  </si>
  <si>
    <t>-1514650742</t>
  </si>
  <si>
    <t>Umožnění volné dilatace kolejnice montáž upevňovadel bez odstranění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</si>
  <si>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84</t>
  </si>
  <si>
    <t>5910040210</t>
  </si>
  <si>
    <t>Umožnění volné dilatace kolejnice bez demontáže nebo montáže upevňovadel s osazením a odstraněním kluzných podložek rozdělení pražců "c"</t>
  </si>
  <si>
    <t>512518197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</si>
  <si>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</si>
  <si>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85</t>
  </si>
  <si>
    <t>5910040220</t>
  </si>
  <si>
    <t>Umožnění volné dilatace kolejnice bez demontáže nebo montáže upevňovadel s osazením a odstraněním kluzných podložek rozdělení pražců "d"</t>
  </si>
  <si>
    <t>793250364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</si>
  <si>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</si>
  <si>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86</t>
  </si>
  <si>
    <t>5910040230</t>
  </si>
  <si>
    <t>Umožnění volné dilatace kolejnice bez demontáže nebo montáže upevňovadel s osazením a odstraněním kluzných podložek rozdělení pražců "u"</t>
  </si>
  <si>
    <t>-659576607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</si>
  <si>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</si>
  <si>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87</t>
  </si>
  <si>
    <t>5910040240</t>
  </si>
  <si>
    <t>Umožnění volné dilatace kolejnice bez demontáže nebo montáže upevňovadel s osazením a odstraněním kluzných podložek rozdělení pražců "e"</t>
  </si>
  <si>
    <t>1222703679</t>
  </si>
  <si>
    <t>Umožnění volné dilatace kolejnice bez demontáže nebo montáže upevňovadel s osazením a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</si>
  <si>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88</t>
  </si>
  <si>
    <t>5910040310</t>
  </si>
  <si>
    <t>Umožnění volné dilatace kolejnice demontáž upevňovadel s osazením kluzných podložek rozdělení pražců "c"</t>
  </si>
  <si>
    <t>-857872280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</si>
  <si>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</si>
  <si>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89</t>
  </si>
  <si>
    <t>5910040320</t>
  </si>
  <si>
    <t>Umožnění volné dilatace kolejnice demontáž upevňovadel s osazením kluzných podložek rozdělení pražců "d"</t>
  </si>
  <si>
    <t>-513189593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</si>
  <si>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</si>
  <si>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90</t>
  </si>
  <si>
    <t>5910040330</t>
  </si>
  <si>
    <t>Umožnění volné dilatace kolejnice demontáž upevňovadel s osazením kluzných podložek rozdělení pražců "u"</t>
  </si>
  <si>
    <t>-2120186104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</si>
  <si>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</si>
  <si>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91</t>
  </si>
  <si>
    <t>5910040340</t>
  </si>
  <si>
    <t>Umožnění volné dilatace kolejnice demontáž upevňovadel s osazením kluzných podložek rozdělení pražců "e"</t>
  </si>
  <si>
    <t>-1017656860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</si>
  <si>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</si>
  <si>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92</t>
  </si>
  <si>
    <t>5910040410</t>
  </si>
  <si>
    <t>Umožnění volné dilatace kolejnice montáž upevňovadel s odstraněním kluzných podložek rozdělení pražců "c"</t>
  </si>
  <si>
    <t>2075105208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</si>
  <si>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</si>
  <si>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93</t>
  </si>
  <si>
    <t>5910040420</t>
  </si>
  <si>
    <t>Umožnění volné dilatace kolejnice montáž upevňovadel s odstraněním kluzných podložek rozdělení pražců "d"</t>
  </si>
  <si>
    <t>50703103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</si>
  <si>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</si>
  <si>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94</t>
  </si>
  <si>
    <t>5910040430</t>
  </si>
  <si>
    <t>Umožnění volné dilatace kolejnice montáž upevňovadel s odstraněním kluzných podložek rozdělení pražců "u"</t>
  </si>
  <si>
    <t>11605548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</si>
  <si>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</si>
  <si>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95</t>
  </si>
  <si>
    <t>5910040440</t>
  </si>
  <si>
    <t>Umožnění volné dilatace kolejnice montáž upevňovadel s odstraněním kluzných podložek rozdělení pražců "e"</t>
  </si>
  <si>
    <t>1779840014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</si>
  <si>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</si>
  <si>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96</t>
  </si>
  <si>
    <t>5910045010</t>
  </si>
  <si>
    <t>Zajištění polohy kolejnice bočními válečkovými opěrkami rozdělení pražců "c"</t>
  </si>
  <si>
    <t>402083903</t>
  </si>
  <si>
    <t>Zajištění polohy kolejnice bočními válečkovými opěrkami rozdělení pražců "c". Poznámka: 1. V cenách jsou započteny náklady na montáž a demontáž bočních opěrek v oblouku o malém poloměru.</t>
  </si>
  <si>
    <t>97</t>
  </si>
  <si>
    <t>5910045020</t>
  </si>
  <si>
    <t>Zajištění polohy kolejnice bočními válečkovými opěrkami rozdělení pražců "d"</t>
  </si>
  <si>
    <t>-1404536592</t>
  </si>
  <si>
    <t>Zajištění polohy kolejnice bočními válečkovými opěrkami rozdělení pražců "d". Poznámka: 1. V cenách jsou započteny náklady na montáž a demontáž bočních opěrek v oblouku o malém poloměru.</t>
  </si>
  <si>
    <t>98</t>
  </si>
  <si>
    <t>5910045030</t>
  </si>
  <si>
    <t>Zajištění polohy kolejnice bočními válečkovými opěrkami rozdělení pražců "u"</t>
  </si>
  <si>
    <t>1362116244</t>
  </si>
  <si>
    <t>Zajištění polohy kolejnice bočními válečkovými opěrkami rozdělení pražců "u". Poznámka: 1. V cenách jsou započteny náklady na montáž a demontáž bočních opěrek v oblouku o malém poloměru.</t>
  </si>
  <si>
    <t>99</t>
  </si>
  <si>
    <t>5910045040</t>
  </si>
  <si>
    <t>Zajištění polohy kolejnice bočními válečkovými opěrkami rozdělení pražců "e"</t>
  </si>
  <si>
    <t>105604965</t>
  </si>
  <si>
    <t>Zajištění polohy kolejnice bočními válečkovými opěrkami rozdělení pražců "e". Poznámka: 1. V cenách jsou započteny náklady na montáž a demontáž bočních opěrek v oblouku o malém poloměru.</t>
  </si>
  <si>
    <t>100</t>
  </si>
  <si>
    <t>5910050010</t>
  </si>
  <si>
    <t>Umožnění volné dilatace dílů výhybek demontáž upevňovadel výhybka I. generace</t>
  </si>
  <si>
    <t>-1547394806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</si>
  <si>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</si>
  <si>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Poznámka k položce:_x000D_
Rozvinutá délka výhybky=m</t>
  </si>
  <si>
    <t>101</t>
  </si>
  <si>
    <t>5910050020</t>
  </si>
  <si>
    <t>Umožnění volné dilatace dílů výhybek demontáž upevňovadel výhybka II. generace</t>
  </si>
  <si>
    <t>-378085527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</si>
  <si>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</si>
  <si>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102</t>
  </si>
  <si>
    <t>5910050110</t>
  </si>
  <si>
    <t>Umožnění volné dilatace dílů výhybek montáž upevňovadel výhybka I. generace</t>
  </si>
  <si>
    <t>1782626273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</si>
  <si>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</si>
  <si>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103</t>
  </si>
  <si>
    <t>5910050120</t>
  </si>
  <si>
    <t>Umožnění volné dilatace dílů výhybek montáž upevňovadel výhybka II. generace</t>
  </si>
  <si>
    <t>1332185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</si>
  <si>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</si>
  <si>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104</t>
  </si>
  <si>
    <t>5910060010</t>
  </si>
  <si>
    <t>Ojedinělé broušení kolejnic R260 do hloubky do 2 mm</t>
  </si>
  <si>
    <t>-200944381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</si>
  <si>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</si>
  <si>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105</t>
  </si>
  <si>
    <t>5910060020</t>
  </si>
  <si>
    <t>Ojedinělé broušení kolejnic R260 do hloubky přes 2 mm</t>
  </si>
  <si>
    <t>-1851286979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</si>
  <si>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</si>
  <si>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106</t>
  </si>
  <si>
    <t>5910060110</t>
  </si>
  <si>
    <t>Ojedinělé broušení kolejnic R350HT do hloubky do 2 mm</t>
  </si>
  <si>
    <t>-940743463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</si>
  <si>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</si>
  <si>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107</t>
  </si>
  <si>
    <t>5910060120</t>
  </si>
  <si>
    <t>Ojedinělé broušení kolejnic R350HT do hloubky přes 2 mm</t>
  </si>
  <si>
    <t>1891458260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</si>
  <si>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</si>
  <si>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108</t>
  </si>
  <si>
    <t>5910063020</t>
  </si>
  <si>
    <t>Opravné souvislé broušení kolejnic R260 head checking, povrchové vady, příčný a podélný profil hloubky přes 2 mm do 4 mm</t>
  </si>
  <si>
    <t>-1393834835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</si>
  <si>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</si>
  <si>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109</t>
  </si>
  <si>
    <t>5910063050</t>
  </si>
  <si>
    <t>Opravné souvislé broušení kolejnic R260 příčný a podélný profil oprava příčného a podélného profilu</t>
  </si>
  <si>
    <t>1338353050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</si>
  <si>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</si>
  <si>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110</t>
  </si>
  <si>
    <t>5910063120</t>
  </si>
  <si>
    <t>Opravné souvislé broušení kolejnic R350HT head checking, povrchové vady, příčný a podélný profil hloubky přes 2 mm do 4 mm</t>
  </si>
  <si>
    <t>-701161485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</si>
  <si>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</si>
  <si>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111</t>
  </si>
  <si>
    <t>5910063150</t>
  </si>
  <si>
    <t>Opravné souvislé broušení kolejnic R350HT příčný a podélný profil oprava příčného a podélného profilu</t>
  </si>
  <si>
    <t>1416032057</t>
  </si>
  <si>
    <t>Opravné souvislé broušení kolejnic R350HT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</si>
  <si>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112</t>
  </si>
  <si>
    <t>5910065010</t>
  </si>
  <si>
    <t>Odstranění převalků izolovaného styku lepeného</t>
  </si>
  <si>
    <t>625359255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</si>
  <si>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</si>
  <si>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</si>
  <si>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113</t>
  </si>
  <si>
    <t>5910065020</t>
  </si>
  <si>
    <t>Odstranění převalků izolovaného styku montovaného</t>
  </si>
  <si>
    <t>1746898767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</si>
  <si>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</si>
  <si>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114</t>
  </si>
  <si>
    <t>5910070010</t>
  </si>
  <si>
    <t>Základní broušení výhybky optimalizace příčného profilu</t>
  </si>
  <si>
    <t>-1839266354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</si>
  <si>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</si>
  <si>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115</t>
  </si>
  <si>
    <t>5910075010</t>
  </si>
  <si>
    <t>Opravné broušení jazyka šíře plochy do 30 mm hloubky do 2 mm</t>
  </si>
  <si>
    <t>551080980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</si>
  <si>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</si>
  <si>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Poznámka k položce:_x000D_
Metr jazyka=m</t>
  </si>
  <si>
    <t>116</t>
  </si>
  <si>
    <t>5910075020</t>
  </si>
  <si>
    <t>Opravné broušení jazyka šíře plochy do 30 mm hloubky přes 2 mm</t>
  </si>
  <si>
    <t>1280035306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</si>
  <si>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</si>
  <si>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117</t>
  </si>
  <si>
    <t>5910075050</t>
  </si>
  <si>
    <t>Opravné broušení jazyka šíře plochy přes 30 mm hloubky do 2 mm</t>
  </si>
  <si>
    <t>1652198709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</si>
  <si>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</si>
  <si>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118</t>
  </si>
  <si>
    <t>5910075060</t>
  </si>
  <si>
    <t>Opravné broušení jazyka šíře plochy přes 30 mm hloubky přes 2 mm</t>
  </si>
  <si>
    <t>1394916276</t>
  </si>
  <si>
    <t>Opravné broušení jazyka šíře plochy přes 30 mm hloubky přes 2 mm. Poznámka: 1. V cenách jsou započteny náklady na odstranění převalků a povrchových vad, optimalizace příčného profilu a geometrie dílů výhybky.</t>
  </si>
  <si>
    <t>119</t>
  </si>
  <si>
    <t>5910075110</t>
  </si>
  <si>
    <t>Opravné broušení opornice šíře plochy do 30 mm hloubky do 2 mm</t>
  </si>
  <si>
    <t>896510423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</si>
  <si>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</si>
  <si>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Poznámka k položce:_x000D_
Metr opornice=m</t>
  </si>
  <si>
    <t>120</t>
  </si>
  <si>
    <t>5910075120</t>
  </si>
  <si>
    <t>Opravné broušení opornice šíře plochy do 30 mm hloubky přes 2 mm</t>
  </si>
  <si>
    <t>963964597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</si>
  <si>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</si>
  <si>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121</t>
  </si>
  <si>
    <t>5910075150</t>
  </si>
  <si>
    <t>Opravné broušení opornice šíře plochy přes 30 mm hloubky do 2 mm</t>
  </si>
  <si>
    <t>-1023650408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</si>
  <si>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</si>
  <si>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122</t>
  </si>
  <si>
    <t>5910075160</t>
  </si>
  <si>
    <t>Opravné broušení opornice šíře plochy přes 30 mm hloubky přes 2 mm</t>
  </si>
  <si>
    <t>191215366</t>
  </si>
  <si>
    <t>Opravné broušení opornice šíře plochy přes 30 mm hloubky přes 2 mm. Poznámka: 1. V cenách jsou započteny náklady na odstranění převalků a povrchových vad, optimalizace příčného profilu a geometrie dílů výhybky.</t>
  </si>
  <si>
    <t>123</t>
  </si>
  <si>
    <t>5910075210</t>
  </si>
  <si>
    <t>Opravné broušení výhybkové kolejnice šíře plochy do 30 mm hloubky do 2 mm</t>
  </si>
  <si>
    <t>-3244361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</si>
  <si>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</si>
  <si>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Poznámka k položce:_x000D_
Metr výhybkové kolejnice =m</t>
  </si>
  <si>
    <t>124</t>
  </si>
  <si>
    <t>5910075220</t>
  </si>
  <si>
    <t>Opravné broušení výhybkové kolejnice šíře plochy do 30 mm hloubky přes 2 mm</t>
  </si>
  <si>
    <t>-908811896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</si>
  <si>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</si>
  <si>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125</t>
  </si>
  <si>
    <t>5910075250</t>
  </si>
  <si>
    <t>Opravné broušení výhybkové kolejnice šíře plochy přes 30 mm hloubky do 2 mm</t>
  </si>
  <si>
    <t>-1092318304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</si>
  <si>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</si>
  <si>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126</t>
  </si>
  <si>
    <t>5910075260</t>
  </si>
  <si>
    <t>Opravné broušení výhybkové kolejnice šíře plochy přes 30 mm hloubky přes 2 mm</t>
  </si>
  <si>
    <t>-1749439837</t>
  </si>
  <si>
    <t>Opravné broušení výhybkové kolejnice šíře plochy přes 30 mm hloubky přes 2 mm. Poznámka: 1. V cenách jsou započteny náklady na odstranění převalků a povrchových vad, optimalizace příčného profilu a geometrie dílů výhybky.</t>
  </si>
  <si>
    <t>127</t>
  </si>
  <si>
    <t>5910075310</t>
  </si>
  <si>
    <t>Opravné broušení hrotnice PHS šíře plochy do 30 mm hloubky do 2 mm</t>
  </si>
  <si>
    <t>-1497391300</t>
  </si>
  <si>
    <t>Opravné broušení hrotnice PHS šíře plochy do 30 mm hloubky do 2 mm. Poznámka: 1. V cenách jsou započteny náklady na odstranění převalků a povrchových vad, optimalizace příčného profilu a geometrie dílů výhybky.</t>
  </si>
  <si>
    <t>Poznámka k položce:_x000D_
Metr hrotnice PHS=m</t>
  </si>
  <si>
    <t>128</t>
  </si>
  <si>
    <t>5910075320</t>
  </si>
  <si>
    <t>Opravné broušení hrotnice PHS šíře plochy do 30 mm hloubky přes 2 mm</t>
  </si>
  <si>
    <t>-587764215</t>
  </si>
  <si>
    <t>Opravné broušení hrotnice PHS šíře plochy do 30 mm hloubky přes 2 mm. Poznámka: 1. V cenách jsou započteny náklady na odstranění převalků a povrchových vad, optimalizace příčného profilu a geometrie dílů výhybky.</t>
  </si>
  <si>
    <t>129</t>
  </si>
  <si>
    <t>5910075350</t>
  </si>
  <si>
    <t>Opravné broušení hrotnice PHS šíře plochy přes 30 mm hloubky do 2 mm</t>
  </si>
  <si>
    <t>-596889378</t>
  </si>
  <si>
    <t>Opravné broušení hrotnice PHS šíře plochy přes 30 mm hloubky do 2 mm. Poznámka: 1. V cenách jsou započteny náklady na odstranění převalků a povrchových vad, optimalizace příčného profilu a geometrie dílů výhybky.</t>
  </si>
  <si>
    <t>130</t>
  </si>
  <si>
    <t>5910075360</t>
  </si>
  <si>
    <t>Opravné broušení hrotnice PHS šíře plochy přes 30 mm hloubky přes 2 mm</t>
  </si>
  <si>
    <t>924791485</t>
  </si>
  <si>
    <t>Opravné broušení hrotnice PHS šíře plochy přes 30 mm hloubky přes 2 mm. Poznámka: 1. V cenách jsou započteny náklady na odstranění převalků a povrchových vad, optimalizace příčného profilu a geometrie dílů výhybky.</t>
  </si>
  <si>
    <t>131</t>
  </si>
  <si>
    <t>5910080010</t>
  </si>
  <si>
    <t>Opravné broušení srdcovky jednoduché 1:4,5 a 1:6 hloubky do 2 mm</t>
  </si>
  <si>
    <t>723218448</t>
  </si>
  <si>
    <t>Opravné broušení srdcovky jednoduché 1:4,5 a 1:6 hloubky do 2 mm. Poznámka: 1. V cenách jsou započteny náklady na odstranění vznikajících převalků, povrchových vad a měření profilu srdcovky šablonou.</t>
  </si>
  <si>
    <t>Poznámka k položce:_x000D_
Srdcovka=kus</t>
  </si>
  <si>
    <t>132</t>
  </si>
  <si>
    <t>5910080020</t>
  </si>
  <si>
    <t>Opravné broušení srdcovky jednoduché 1:4,5 a 1:6 hloubky přes 2 mm</t>
  </si>
  <si>
    <t>771213487</t>
  </si>
  <si>
    <t>Opravné broušení srdcovky jednoduché 1:4,5 a 1:6 hloubky přes 2 mm. Poznámka: 1. V cenách jsou započteny náklady na odstranění vznikajících převalků, povrchových vad a měření profilu srdcovky šablonou.</t>
  </si>
  <si>
    <t>133</t>
  </si>
  <si>
    <t>5910080110</t>
  </si>
  <si>
    <t>Opravné broušení srdcovky jednoduché 1:7,5 a 1:9 hloubky do 2 mm</t>
  </si>
  <si>
    <t>-285688657</t>
  </si>
  <si>
    <t>Opravné broušení srdcovky jednoduché 1:7,5 a 1:9 hloubky do 2 mm. Poznámka: 1. V cenách jsou započteny náklady na odstranění vznikajících převalků, povrchových vad a měření profilu srdcovky šablonou.</t>
  </si>
  <si>
    <t>134</t>
  </si>
  <si>
    <t>5910080120</t>
  </si>
  <si>
    <t>Opravné broušení srdcovky jednoduché 1:7,5 a 1:9 hloubky přes 2 mm</t>
  </si>
  <si>
    <t>613836350</t>
  </si>
  <si>
    <t>Opravné broušení srdcovky jednoduché 1:7,5 a 1:9 hloubky přes 2 mm. Poznámka: 1. V cenách jsou započteny náklady na odstranění vznikajících převalků, povrchových vad a měření profilu srdcovky šablonou.</t>
  </si>
  <si>
    <t>135</t>
  </si>
  <si>
    <t>5910080210</t>
  </si>
  <si>
    <t>Opravné broušení srdcovky jednoduché 1:11 a 1:12 hloubky do 2 mm</t>
  </si>
  <si>
    <t>166564199</t>
  </si>
  <si>
    <t>Opravné broušení srdcovky jednoduché 1:11 a 1:12 hloubky do 2 mm. Poznámka: 1. V cenách jsou započteny náklady na odstranění vznikajících převalků, povrchových vad a měření profilu srdcovky šablonou.</t>
  </si>
  <si>
    <t>136</t>
  </si>
  <si>
    <t>5910080220</t>
  </si>
  <si>
    <t>Opravné broušení srdcovky jednoduché 1:11 a 1:12 hloubky přes 2 mm</t>
  </si>
  <si>
    <t>1610538092</t>
  </si>
  <si>
    <t>Opravné broušení srdcovky jednoduché 1:11 a 1:12 hloubky přes 2 mm. Poznámka: 1. V cenách jsou započteny náklady na odstranění vznikajících převalků, povrchových vad a měření profilu srdcovky šablonou.</t>
  </si>
  <si>
    <t>137</t>
  </si>
  <si>
    <t>5910080310</t>
  </si>
  <si>
    <t>Opravné broušení srdcovky jednoduché 1:14 a 1:18,5 hloubky do 2 mm</t>
  </si>
  <si>
    <t>945518674</t>
  </si>
  <si>
    <t>Opravné broušení srdcovky jednoduché 1:14 a 1:18,5 hloubky do 2 mm. Poznámka: 1. V cenách jsou započteny náklady na odstranění vznikajících převalků, povrchových vad a měření profilu srdcovky šablonou.</t>
  </si>
  <si>
    <t>138</t>
  </si>
  <si>
    <t>5910080320</t>
  </si>
  <si>
    <t>Opravné broušení srdcovky jednoduché 1:14 a 1:18,5 hloubky přes 2 mm</t>
  </si>
  <si>
    <t>-1669971282</t>
  </si>
  <si>
    <t>Opravné broušení srdcovky jednoduché 1:14 a 1:18,5 hloubky přes 2 mm. Poznámka: 1. V cenách jsou započteny náklady na odstranění vznikajících převalků, povrchových vad a měření profilu srdcovky šablonou.</t>
  </si>
  <si>
    <t>139</t>
  </si>
  <si>
    <t>5910080810</t>
  </si>
  <si>
    <t>Opravné broušení srdcovky dvojité do 2 mm</t>
  </si>
  <si>
    <t>-1502578890</t>
  </si>
  <si>
    <t>Opravné broušení srdcovky dvojité do 2 mm. Poznámka: 1. V cenách jsou započteny náklady na odstranění vznikajících převalků, povrchových vad a měření profilu srdcovky šablonou.</t>
  </si>
  <si>
    <t>140</t>
  </si>
  <si>
    <t>5910080820</t>
  </si>
  <si>
    <t>Opravné broušení srdcovky dvojité přes 2 mm</t>
  </si>
  <si>
    <t>-939599313</t>
  </si>
  <si>
    <t>Opravné broušení srdcovky dvojité přes 2 mm. Poznámka: 1. V cenách jsou započteny náklady na odstranění vznikajících převalků, povrchových vad a měření profilu srdcovky šablonou.</t>
  </si>
  <si>
    <t>141</t>
  </si>
  <si>
    <t>5910085010</t>
  </si>
  <si>
    <t>Navaření hlavy kolejnice tv. UIC60</t>
  </si>
  <si>
    <t>cm2</t>
  </si>
  <si>
    <t>-372868073</t>
  </si>
  <si>
    <t>Navaření hlavy kolejnice tv. UIC60. Poznámka: 1. V cenách sou započteny náklady na navaření hlavy kolejnice podle schváleného technologického postupu. 2. V cenách nejsou obsaženy náklady na podbití, demontáž a montáž spojek a nedestruktivní kontrolu ultrazvukem.</t>
  </si>
  <si>
    <t>142</t>
  </si>
  <si>
    <t>5910085020</t>
  </si>
  <si>
    <t>Navaření hlavy kolejnice tv. R65</t>
  </si>
  <si>
    <t>1636268757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</si>
  <si>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 ultrazvukem.</t>
  </si>
  <si>
    <t>143</t>
  </si>
  <si>
    <t>5910085030</t>
  </si>
  <si>
    <t>Navaření hlavy kolejnice tv. S49</t>
  </si>
  <si>
    <t>1449287451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</si>
  <si>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 ultrazvukem.</t>
  </si>
  <si>
    <t>144</t>
  </si>
  <si>
    <t>5910085040</t>
  </si>
  <si>
    <t>Navaření hlavy kolejnice tv. T</t>
  </si>
  <si>
    <t>-1076484791</t>
  </si>
  <si>
    <t>Navaření hlavy kolejnice tv. T. Poznámka: 1. V cenách sou započteny náklady na navaření hlavy kolejnice podle schváleného technologického postupu. 2. V cenách nejsou obsaženy náklady na podbití, demontáž a montáž spojek a nedestruktivní kontrolu ultrazvukem.</t>
  </si>
  <si>
    <t>145</t>
  </si>
  <si>
    <t>5910090010</t>
  </si>
  <si>
    <t>Navaření srdcovky jednoduché montované z kolejnic úhel odbočení přes 8° (1:5,7) hloubky do 10 mm</t>
  </si>
  <si>
    <t>529608280</t>
  </si>
  <si>
    <t>Navaření srdcovky jednoduché montované z kolejnic úhel odbočení přes 8° (1:5,7)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</si>
  <si>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146</t>
  </si>
  <si>
    <t>5910090020</t>
  </si>
  <si>
    <t>Navaření srdcovky jednoduché montované z kolejnic úhel odbočení přes 8° (1:5,7) hloubky přes 10 do 20 mm</t>
  </si>
  <si>
    <t>-1812314200</t>
  </si>
  <si>
    <t>Navaření srdcovky jednoduché montované z kolejnic úhel odbočení přes 8° (1:5,7)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</si>
  <si>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147</t>
  </si>
  <si>
    <t>5910090030</t>
  </si>
  <si>
    <t>Navaření srdcovky jednoduché montované z kolejnic úhel odbočení přes 8° (1:5,7) hloubky přes 20 do 35 mm</t>
  </si>
  <si>
    <t>-905818993</t>
  </si>
  <si>
    <t>Navaření srdcovky jednoduché montované z kolejnic úhel odbočení přes 8° (1:5,7)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</si>
  <si>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148</t>
  </si>
  <si>
    <t>5910090050</t>
  </si>
  <si>
    <t>Navaření srdcovky jednoduché montované z kolejnic úhel odbočení 5°-7,9° (1:7,5 až 1:9) hloubky do 10 mm</t>
  </si>
  <si>
    <t>276930247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</si>
  <si>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</si>
  <si>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149</t>
  </si>
  <si>
    <t>5910090060</t>
  </si>
  <si>
    <t>Navaření srdcovky jednoduché montované z kolejnic úhel odbočení 5°-7,9° (1:7,5 až 1:9) hloubky přes 10 do 20 mm</t>
  </si>
  <si>
    <t>201908043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</si>
  <si>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</si>
  <si>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150</t>
  </si>
  <si>
    <t>5910090070</t>
  </si>
  <si>
    <t>Navaření srdcovky jednoduché montované z kolejnic úhel odbočení 5°-7,9° (1:7,5 až 1:9) hloubky přes 20 do 35 mm</t>
  </si>
  <si>
    <t>-703847862</t>
  </si>
  <si>
    <t>Navaření srdcovky jednoduché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</si>
  <si>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151</t>
  </si>
  <si>
    <t>5910090110</t>
  </si>
  <si>
    <t>Navaření srdcovky jednoduché montované z kolejnic úhel odbočení 3,5°-4,9° (1:11 až 1:14) hloubky do 10 mm</t>
  </si>
  <si>
    <t>1253391397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</si>
  <si>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</si>
  <si>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152</t>
  </si>
  <si>
    <t>5910090120</t>
  </si>
  <si>
    <t>Navaření srdcovky jednoduché montované z kolejnic úhel odbočení 3,5°-4,9° (1:11 až 1:14) hloubky přes 10 do 20 mm</t>
  </si>
  <si>
    <t>-1908946355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</si>
  <si>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</si>
  <si>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153</t>
  </si>
  <si>
    <t>5910090130</t>
  </si>
  <si>
    <t>Navaření srdcovky jednoduché montované z kolejnic úhel odbočení 3,5°-4,9° (1:11 až 1:14) hloubky přes 20 do 35 mm</t>
  </si>
  <si>
    <t>2084516360</t>
  </si>
  <si>
    <t>Navaření srdcovky jednoduché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</si>
  <si>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154</t>
  </si>
  <si>
    <t>5910090150</t>
  </si>
  <si>
    <t>Navaření srdcovky jednoduché montované z kolejnic hloubky úhel odbočení 3,4° (1:18,5) do 10 mm</t>
  </si>
  <si>
    <t>2147026337</t>
  </si>
  <si>
    <t>Navaření srdcovky jednoduché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</si>
  <si>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155</t>
  </si>
  <si>
    <t>5910090160</t>
  </si>
  <si>
    <t>Navaření srdcovky jednoduché montované z kolejnic hloubky úhel odbočení 3,4° (1:18,5) přes 10 do 20 mm</t>
  </si>
  <si>
    <t>-1957802845</t>
  </si>
  <si>
    <t>Navaření srdcovky jednoduché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</si>
  <si>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156</t>
  </si>
  <si>
    <t>5910090180</t>
  </si>
  <si>
    <t>Navaření srdcovky jednoduché montované z kolejnic hloubky úhel odbočení 3,4° (1:18,5) přes 20 do 35 mm</t>
  </si>
  <si>
    <t>2000922937</t>
  </si>
  <si>
    <t>Navaření srdcovky jednoduché montované z kolejnic hloubky úhel odbočení 3,4° (1:18,5)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</si>
  <si>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157</t>
  </si>
  <si>
    <t>5910090210</t>
  </si>
  <si>
    <t>Navaření srdcovky jednoduché s kovaným klínem nebo s hrotem klínu z plnoprofilové kolejnice úhel odbočení 1:7,5 až 1:9 opotřebení do 10 mm</t>
  </si>
  <si>
    <t>-669629889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</si>
  <si>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</si>
  <si>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158</t>
  </si>
  <si>
    <t>5910090220</t>
  </si>
  <si>
    <t>Navaření srdcovky jednoduché s kovaným klínem nebo s hrotem klínu z plnoprofilové kolejnice úhel odbočení 1:7,5 až 1:9 opotřebení přes 10 do 20 mm</t>
  </si>
  <si>
    <t>-1942877550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</si>
  <si>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</si>
  <si>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159</t>
  </si>
  <si>
    <t>5910090230</t>
  </si>
  <si>
    <t>Navaření srdcovky jednoduché s kovaným klínem nebo s hrotem klínu z plnoprofilové kolejnice úhel odbočení 1:7,5 až 1:9 opotřebení přes 20 do 35 mm</t>
  </si>
  <si>
    <t>1221818430</t>
  </si>
  <si>
    <t>Navaření srdcovky jednoduché s kovaným klínem nebo s hrotem klínu z plnoprofilové kolejnice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</si>
  <si>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160</t>
  </si>
  <si>
    <t>5910090250</t>
  </si>
  <si>
    <t>Navaření srdcovky jednoduché s kovaným klínem nebo s hrotem klínu z plnoprofilové kolejnice úhel odbočení 1:11 až 1:14 opotřebení do 10 mm</t>
  </si>
  <si>
    <t>-1607566479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</si>
  <si>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</si>
  <si>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161</t>
  </si>
  <si>
    <t>5910090260</t>
  </si>
  <si>
    <t>Navaření srdcovky jednoduché s kovaným klínem nebo s hrotem klínu z plnoprofilové kolejnice úhel odbočení 1:11 až 1:14 opotřebení přes 10 do 20 mm</t>
  </si>
  <si>
    <t>238757744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</si>
  <si>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</si>
  <si>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162</t>
  </si>
  <si>
    <t>5910090270</t>
  </si>
  <si>
    <t>Navaření srdcovky jednoduché s kovaným klínem nebo s hrotem klínu z plnoprofilové kolejnice úhel odbočení 1:11 až 1:14 opotřebení přes 20 do 35 mm</t>
  </si>
  <si>
    <t>1237809878</t>
  </si>
  <si>
    <t>Navaření srdcovky jednoduché s kovaným klínem nebo s hrotem klínu z plnoprofilové kolejnice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</si>
  <si>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163</t>
  </si>
  <si>
    <t>5910090350</t>
  </si>
  <si>
    <t>Navaření srdcovky jednoduché lité z oceli bainitické úhel odbočení 1:7,5 až 1:9 opotřebení do 10 mm</t>
  </si>
  <si>
    <t>583888402</t>
  </si>
  <si>
    <t>Navaření srdcovky jednoduché lité z oceli bainitické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</si>
  <si>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164</t>
  </si>
  <si>
    <t>5910090360</t>
  </si>
  <si>
    <t>Navaření srdcovky jednoduché lité z oceli bainitické úhel odbočení 1:7,5 až 1:9 opotřebení přes 10 do 20 mm</t>
  </si>
  <si>
    <t>-1845292237</t>
  </si>
  <si>
    <t>Navaření srdcovky jednoduché lité z oceli bainitické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</si>
  <si>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165</t>
  </si>
  <si>
    <t>5910090370</t>
  </si>
  <si>
    <t>Navaření srdcovky jednoduché lité z oceli bainitické úhel odbočení 1:7,5 až 1:9 opotřebení přes 20 do 35 mm</t>
  </si>
  <si>
    <t>749738331</t>
  </si>
  <si>
    <t>Navaření srdcovky jednoduché lité z oceli bainitické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</si>
  <si>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166</t>
  </si>
  <si>
    <t>5910090410</t>
  </si>
  <si>
    <t>Navaření srdcovky jednoduché lité z oceli bainitické úhel odbočení 1:11 až 1:14 opotřebení do 10 mm</t>
  </si>
  <si>
    <t>512706378</t>
  </si>
  <si>
    <t>Navaření srdcovky jednoduché lité z oceli bainitické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</si>
  <si>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167</t>
  </si>
  <si>
    <t>5910090420</t>
  </si>
  <si>
    <t>Navaření srdcovky jednoduché lité z oceli bainitické úhel odbočení 1:11 až 1:14 opotřebení přes 10 do 20 mm</t>
  </si>
  <si>
    <t>-1750715999</t>
  </si>
  <si>
    <t>Navaření srdcovky jednoduché lité z oceli bainitické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</si>
  <si>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168</t>
  </si>
  <si>
    <t>5910090430</t>
  </si>
  <si>
    <t>Navaření srdcovky jednoduché lité z oceli bainitické úhel odbočení 1:11 až 1:14 opotřebení přes 20 do 35 mm</t>
  </si>
  <si>
    <t>1309146212</t>
  </si>
  <si>
    <t>Navaření srdcovky jednoduché lité z oceli bainitické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</si>
  <si>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169</t>
  </si>
  <si>
    <t>5910090450</t>
  </si>
  <si>
    <t>Navaření srdcovky jednoduché lité z oceli bainitické úhel odbočení 1:18,5 opotřebení do 10 mm</t>
  </si>
  <si>
    <t>1039455003</t>
  </si>
  <si>
    <t>Navaření srdcovky jednoduché lité z oceli bainitické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</si>
  <si>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170</t>
  </si>
  <si>
    <t>5910090460</t>
  </si>
  <si>
    <t>Navaření srdcovky jednoduché lité z oceli bainitické úhel odbočení 1:18,5 opotřebení přes 10 do 20 mm</t>
  </si>
  <si>
    <t>1811400705</t>
  </si>
  <si>
    <t>Navaření srdcovky jednoduché lité z oceli bainitické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</si>
  <si>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171</t>
  </si>
  <si>
    <t>5910090470</t>
  </si>
  <si>
    <t>Navaření srdcovky jednoduché lité z oceli bainitické úhel odbočení 1:18,5 opotřebení přes 20 do 35 mm</t>
  </si>
  <si>
    <t>343892054</t>
  </si>
  <si>
    <t>Navaření srdcovky jednoduché lité z oceli bainitické úhel odbočení 1:18,5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</si>
  <si>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172</t>
  </si>
  <si>
    <t>5910090510</t>
  </si>
  <si>
    <t>Navaření srdcovky jednoduché lité z oceli manganové úhel odbočení 1:7,5 až 1:9 opotřebení do 4 mm</t>
  </si>
  <si>
    <t>-1544637473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</si>
  <si>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</si>
  <si>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173</t>
  </si>
  <si>
    <t>5910090520</t>
  </si>
  <si>
    <t>Navaření srdcovky jednoduché lité z oceli manganové úhel odbočení 1:7,5 až 1:9 opotřebení přes 4 do 10 mm</t>
  </si>
  <si>
    <t>701480497</t>
  </si>
  <si>
    <t>Navaření srdcovky jednoduché lité z oceli manganové úhel odbočení 1:7,5 až 1:9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</si>
  <si>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174</t>
  </si>
  <si>
    <t>5910090530</t>
  </si>
  <si>
    <t>Navaření srdcovky jednoduché lité z oceli manganové úhel odbočení 1:7,5 až 1:9 opotřebení přes 10 mm</t>
  </si>
  <si>
    <t>1622485612</t>
  </si>
  <si>
    <t>Navaření srdcovky jednoduché lité z oceli manganové úhel odbočení 1:7,5 až 1:9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</si>
  <si>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175</t>
  </si>
  <si>
    <t>5910090550</t>
  </si>
  <si>
    <t>Navaření srdcovky jednoduché lité z oceli manganové úhel odbočení 1:11 až 1:14 opotřebení do 4 mm</t>
  </si>
  <si>
    <t>-118695582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</si>
  <si>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</si>
  <si>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176</t>
  </si>
  <si>
    <t>5910090560</t>
  </si>
  <si>
    <t>Navaření srdcovky jednoduché lité z oceli manganové úhel odbočení 1:11 až 1:14 opotřebení přes 4 do 10 mm</t>
  </si>
  <si>
    <t>634992199</t>
  </si>
  <si>
    <t>Navaření srdcovky jednoduché lité z oceli manganové úhel odbočení 1:11 až 1:14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</si>
  <si>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177</t>
  </si>
  <si>
    <t>5910090570</t>
  </si>
  <si>
    <t>Navaření srdcovky jednoduché lité z oceli manganové úhel odbočení 1:11 až 1:14 opotřebení přes 10 mm</t>
  </si>
  <si>
    <t>-1470567715</t>
  </si>
  <si>
    <t>Navaření srdcovky jednoduché lité z oceli manganové úhel odbočení 1:11 až 1:14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</si>
  <si>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178</t>
  </si>
  <si>
    <t>5910090610</t>
  </si>
  <si>
    <t>Navaření srdcovky jednoduché lité z oceli manganové úhel odbočení 1:18,5 opotřebení do 4 mm</t>
  </si>
  <si>
    <t>1119938952</t>
  </si>
  <si>
    <t>Navaření srdcovky jednoduché lité z oceli manganové úhel odbočení 1:18,5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</si>
  <si>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179</t>
  </si>
  <si>
    <t>5910090620</t>
  </si>
  <si>
    <t>Navaření srdcovky jednoduché lité z oceli manganové úhel odbočení 1:18,5 opotřebení přes 4 do 10 mm</t>
  </si>
  <si>
    <t>2054352429</t>
  </si>
  <si>
    <t>Navaření srdcovky jednoduché lité z oceli manganové úhel odbočení 1:18,5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</si>
  <si>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180</t>
  </si>
  <si>
    <t>5910090630</t>
  </si>
  <si>
    <t>Navaření srdcovky jednoduché lité z oceli manganové úhel odbočení 1:18,5 opotřebení přes 10 mm</t>
  </si>
  <si>
    <t>-960676984</t>
  </si>
  <si>
    <t>Navaření srdcovky jednoduché lité z oceli manganové úhel odbočení 1:18,5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</si>
  <si>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181</t>
  </si>
  <si>
    <t>5910095010</t>
  </si>
  <si>
    <t>Navaření srdcovky dvojité montované opotřebení do 10 mm</t>
  </si>
  <si>
    <t>-552542958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</si>
  <si>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</si>
  <si>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182</t>
  </si>
  <si>
    <t>5910095020</t>
  </si>
  <si>
    <t>Navaření srdcovky dvojité montované opotřebení přes 10 do 20 mm</t>
  </si>
  <si>
    <t>-1057497592</t>
  </si>
  <si>
    <t>Navaření srdcovky dvojité montované opotřebení přes 10 do 20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</si>
  <si>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183</t>
  </si>
  <si>
    <t>5910095030</t>
  </si>
  <si>
    <t>Navaření srdcovky dvojité montované opotřebení přes 20 do 35 mm</t>
  </si>
  <si>
    <t>1545372959</t>
  </si>
  <si>
    <t>Navaření srdcovky dvojité montované opotřebení přes 20 do 35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</si>
  <si>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184</t>
  </si>
  <si>
    <t>5910100010</t>
  </si>
  <si>
    <t>Oprava svaru u srdcovky lité Mn mezikus CrNi 18/8</t>
  </si>
  <si>
    <t>1581896604</t>
  </si>
  <si>
    <t>Oprava svaru u srdcovky lité Mn mezikus CrNi 18/8. Poznámka: 1. V cenách jsou započteny náklady na opravu navařením a PT nebo MT po vybroušení a navaření. 2. V cenách nejsou obsaženy náklady na podbití pražců a kontrolu ultrazvukem.</t>
  </si>
  <si>
    <t>185</t>
  </si>
  <si>
    <t>5910105020</t>
  </si>
  <si>
    <t>Navaření lokální vady opornice</t>
  </si>
  <si>
    <t>1606055056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</si>
  <si>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</si>
  <si>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186</t>
  </si>
  <si>
    <t>5910110010</t>
  </si>
  <si>
    <t>Navaření přídržnice Kn 60 opotřebení do 10 mm</t>
  </si>
  <si>
    <t>-1580699683</t>
  </si>
  <si>
    <t>Navaření přídržnice Kn 60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</si>
  <si>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187</t>
  </si>
  <si>
    <t>5910110020</t>
  </si>
  <si>
    <t>Navaření přídržnice Kn 60 opotřebení přes 10 do 15 mm</t>
  </si>
  <si>
    <t>-11116951</t>
  </si>
  <si>
    <t>Navaření přídržnice Kn 60 opotřebení přes 10 do 15 mm. Poznámka: 1. V cenách jsou započteny náklady na navaření dle schváleného postupu, vizuální prohlídku, upnutí, navaření a kontrolu návaru. 2. V cenách nejsou obsaženy náklady na demontáž a montáž přídržnice.</t>
  </si>
  <si>
    <t>188</t>
  </si>
  <si>
    <t>5910110030</t>
  </si>
  <si>
    <t>Navaření přídržnice Kn 60 opotřebení přes 15 mm</t>
  </si>
  <si>
    <t>-1414377325</t>
  </si>
  <si>
    <t>Navaření přídržnice Kn 60 opotřebení přes 15 mm. Poznámka: 1. V cenách jsou započteny náklady na navaření dle schváleného postupu, vizuální prohlídku, upnutí, navaření a kontrolu návaru. 2. V cenách nejsou obsaženy náklady na demontáž a montáž přídržnice.</t>
  </si>
  <si>
    <t>189</t>
  </si>
  <si>
    <t>5910110110</t>
  </si>
  <si>
    <t>Navaření přídržnice tvar obrácené"T" (plech) opotřebení do 10 mm</t>
  </si>
  <si>
    <t>301990999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</si>
  <si>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</si>
  <si>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190</t>
  </si>
  <si>
    <t>5910110120</t>
  </si>
  <si>
    <t>Navaření přídržnice tvar obrácené"T" (plech) opotřebení přes 10 mm</t>
  </si>
  <si>
    <t>-1129929515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</si>
  <si>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</si>
  <si>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191</t>
  </si>
  <si>
    <t>5910115010</t>
  </si>
  <si>
    <t>Oprava deformací rovnáním mechanického styku</t>
  </si>
  <si>
    <t>402515129</t>
  </si>
  <si>
    <t>Oprava deformací rovnáním mechanického styku. Poznámka: 1. V cenách jsou započteny náklady na rovnání dle schváleného postupu a případnou demontáž a montáž upevňovadel. 2. V cenách nejsou obsaženy náklady na podbití pražců.</t>
  </si>
  <si>
    <t>192</t>
  </si>
  <si>
    <t>5910115020</t>
  </si>
  <si>
    <t>Oprava deformací rovnáním svaru</t>
  </si>
  <si>
    <t>1381948531</t>
  </si>
  <si>
    <t>Oprava deformací rovnáním svaru. Poznámka: 1. V cenách jsou započteny náklady na rovnání dle schváleného postupu a případnou demontáž a montáž upevňovadel. 2. V cenách nejsou obsaženy náklady na podbití pražců.</t>
  </si>
  <si>
    <t>193</t>
  </si>
  <si>
    <t>5910125010</t>
  </si>
  <si>
    <t>Úprava geometrie jazyka po výměně</t>
  </si>
  <si>
    <t>-1383973183</t>
  </si>
  <si>
    <t>Úprava geometrie jazyka po výměně. Poznámka: 1. V cenách jsou započteny náklady na úpravu dle schváleného postupu, úpravu geometrie, kontrolu doléhání jazyka na opěrky a západkovou zkoušku. 2. V cenách nejsou obsaženy náklady na seřízení závěru výhybky.</t>
  </si>
  <si>
    <t>194</t>
  </si>
  <si>
    <t>5910125020</t>
  </si>
  <si>
    <t>Úprava geometrie jazyka po násilném rozřezu</t>
  </si>
  <si>
    <t>-992808213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</si>
  <si>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</si>
  <si>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195</t>
  </si>
  <si>
    <t>5910125030</t>
  </si>
  <si>
    <t>Úprava geometrie jazyka vzniklé provozem</t>
  </si>
  <si>
    <t>1836169434</t>
  </si>
  <si>
    <t>Úprava geometrie jazyka vzniklé provozem. Poznámka: 1. V cenách jsou započteny náklady na úpravu dle schváleného postupu, úpravu geometrie, kontrolu doléhání jazyka na opěrky a západkovou zkoušku. 2. V cenách nejsou obsaženy náklady na seřízení závěru výhybky.</t>
  </si>
  <si>
    <t>196</t>
  </si>
  <si>
    <t>5910134010</t>
  </si>
  <si>
    <t>Výměna pražcové kotvy v koleji</t>
  </si>
  <si>
    <t>1176683956</t>
  </si>
  <si>
    <t>Výměna pražcové kotvy v koleji. Poznámka: 1. V cenách jsou započteny náklady na odstranění kameniva, demontáž, výměnu, montáž, ošetření součásti mazivem a úpravu kameniva. 2. V cenách nejsou obsaženy náklady na dodávku materiálu.</t>
  </si>
  <si>
    <t>197</t>
  </si>
  <si>
    <t>5910134020</t>
  </si>
  <si>
    <t>Výměna pražcové kotvy ve výhybce</t>
  </si>
  <si>
    <t>2091749717</t>
  </si>
  <si>
    <t>Výměna pražcové kotvy ve výhybce. Poznámka: 1. V cenách jsou započteny náklady na odstranění kameniva, demontáž, výměnu, montáž, ošetření součásti mazivem a úpravu kameniva. 2. V cenách nejsou obsaženy náklady na dodávku materiálu.</t>
  </si>
  <si>
    <t>198</t>
  </si>
  <si>
    <t>5910135010</t>
  </si>
  <si>
    <t>Demontáž pražcové kotvy v koleji</t>
  </si>
  <si>
    <t>1532236839</t>
  </si>
  <si>
    <t>Demontáž pražcové kotvy v koleji. Poznámka: 1. V cenách jsou započteny náklady na odstranění kameniva, demontáž, dohození a úpravu kameniva a naložení výzisku na dopravní prostředek.</t>
  </si>
  <si>
    <t>199</t>
  </si>
  <si>
    <t>5910135020</t>
  </si>
  <si>
    <t>Demontáž pražcové kotvy ve výhybce</t>
  </si>
  <si>
    <t>-2007024551</t>
  </si>
  <si>
    <t>Demontáž pražcové kotvy ve výhybce. Poznámka: 1. V cenách jsou započteny náklady na odstranění kameniva, demontáž, dohození a úpravu kameniva a naložení výzisku na dopravní prostředek.</t>
  </si>
  <si>
    <t>200</t>
  </si>
  <si>
    <t>5910136010</t>
  </si>
  <si>
    <t>Montáž pražcové kotvy v koleji</t>
  </si>
  <si>
    <t>920991856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</si>
  <si>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</si>
  <si>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201</t>
  </si>
  <si>
    <t>5910136020</t>
  </si>
  <si>
    <t>Montáž pražcové kotvy ve výhybce</t>
  </si>
  <si>
    <t>1102666848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</si>
  <si>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</si>
  <si>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202</t>
  </si>
  <si>
    <t>5910137010</t>
  </si>
  <si>
    <t>Kontrola pražcové kotvy v koleji</t>
  </si>
  <si>
    <t>1220222154</t>
  </si>
  <si>
    <t>Kontrola pražcové kotvy v koleji. Poznámka: 1. V cenách jsou započteny náklady na odstranění kameniva, očištění, kontrolu šroubů, dotažení matic, ošetření součástí mazivem a úpravu kameniva. 2. V cenách nejsou obsaženy náklady na dodávku materiálu.</t>
  </si>
  <si>
    <t>203</t>
  </si>
  <si>
    <t>5910137020</t>
  </si>
  <si>
    <t>Kontrola pražcové kotvy ve výhybce</t>
  </si>
  <si>
    <t>-1982841715</t>
  </si>
  <si>
    <t>Kontrola pražcové kotvy ve výhybce. Poznámka: 1. V cenách jsou započteny náklady na odstranění kameniva, očištění, kontrolu šroubů, dotažení matic, ošetření součástí mazivem a úpravu kameniva. 2. V cenách nejsou obsaženy náklady na dodávku materiálu.</t>
  </si>
  <si>
    <t>204</t>
  </si>
  <si>
    <t>5911001010</t>
  </si>
  <si>
    <t>Čištění a mazání výhybky jednoduché s úhlem odbočení 1:5,7 až 1:11 nebo 8° až 5°</t>
  </si>
  <si>
    <t>540588210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</si>
  <si>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</si>
  <si>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205</t>
  </si>
  <si>
    <t>5911001020</t>
  </si>
  <si>
    <t>Čištění a mazání výhybky jednoduché s úhlem odbočení 1:12 až 1:18,5 nebo 3° až 4,5°</t>
  </si>
  <si>
    <t>1704098271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</si>
  <si>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</si>
  <si>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206</t>
  </si>
  <si>
    <t>5911001110</t>
  </si>
  <si>
    <t>Čištění a mazání výhybky křižovatkové celé</t>
  </si>
  <si>
    <t>1061874339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</si>
  <si>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</si>
  <si>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207</t>
  </si>
  <si>
    <t>5911001120</t>
  </si>
  <si>
    <t>Čištění a mazání výhybky křižovatkové poloviční</t>
  </si>
  <si>
    <t>-428743285</t>
  </si>
  <si>
    <t>Čištění a mazání výhybky křižovatkové poloviční. Poznámka: 1. V cenách jsou započteny náklady na odstranění nečistot a nánosu maziva z výměnové části neb PHS, žlabů a odvodnění, očištění kluzných stoliček a jejich ošetření mazivem.</t>
  </si>
  <si>
    <t>208</t>
  </si>
  <si>
    <t>5911001130</t>
  </si>
  <si>
    <t>Čištění a mazání výhybky křižovatkové s pohyblivým hrotem srdcovky</t>
  </si>
  <si>
    <t>472504509</t>
  </si>
  <si>
    <t>Čištění a mazání výhybky křižovatkové s pohyblivým hrotem srdcovky. Poznámka: 1. V cenách jsou započteny náklady na odstranění nečistot a nánosu maziva z výměnové části neb PHS, žlabů a odvodnění, očištění kluzných stoliček a jejich ošetření mazivem.</t>
  </si>
  <si>
    <t>209</t>
  </si>
  <si>
    <t>5911013010</t>
  </si>
  <si>
    <t>Výměna jazyka a opornice výhybky jednoduché s jedním hákovým závěrem soustavy R65</t>
  </si>
  <si>
    <t>-1710807190</t>
  </si>
  <si>
    <t>Výměna jazyka a opornice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</si>
  <si>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210</t>
  </si>
  <si>
    <t>5911013020</t>
  </si>
  <si>
    <t>Výměna jazyka a opornice výhybky jednoduché s jedním hákovým závěrem soustavy S49</t>
  </si>
  <si>
    <t>-934455999</t>
  </si>
  <si>
    <t>Výměna jazyka a opornice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</si>
  <si>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211</t>
  </si>
  <si>
    <t>5911013030</t>
  </si>
  <si>
    <t>Výměna jazyka a opornice výhybky jednoduché s jedním hákovým závěrem soustavy T</t>
  </si>
  <si>
    <t>1315361338</t>
  </si>
  <si>
    <t>Výměna jazyka a opornice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</si>
  <si>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212</t>
  </si>
  <si>
    <t>5911059010</t>
  </si>
  <si>
    <t>Oprava sputovaného jazyka výhybky jednoduché s jedním hákovým závěrem soustavy R65</t>
  </si>
  <si>
    <t>128567815</t>
  </si>
  <si>
    <t>Oprava sputovaného jazyka výhybky jednoduché s jedním hákovým závěrem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</si>
  <si>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Poznámka k položce:_x000D_
Délka jazyka=m</t>
  </si>
  <si>
    <t>213</t>
  </si>
  <si>
    <t>5911059020</t>
  </si>
  <si>
    <t>Oprava sputovaného jazyka výhybky jednoduché s jedním hákovým závěrem soustavy S49</t>
  </si>
  <si>
    <t>580391705</t>
  </si>
  <si>
    <t>Oprava sputovaného jazyka výhybky jednoduché s jedním hákovým závěrem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</si>
  <si>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214</t>
  </si>
  <si>
    <t>5911059030</t>
  </si>
  <si>
    <t>Oprava sputovaného jazyka výhybky jednoduché s jedním hákovým závěrem soustavy T</t>
  </si>
  <si>
    <t>2079921088</t>
  </si>
  <si>
    <t>Oprava sputovaného jazyka výhybky jednoduché s jedním hákovým závěrem soustavy T.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</si>
  <si>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215</t>
  </si>
  <si>
    <t>5911059210</t>
  </si>
  <si>
    <t>Oprava sputovaného jazyka výhybky jednoduché s jedním čelisťovým závěrem soustavy UIC60</t>
  </si>
  <si>
    <t>90819097</t>
  </si>
  <si>
    <t>Oprava sputovaného jazyka výhybky jednoduché s jedním čelisťovým závěrem soustavy UIC60.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</si>
  <si>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216</t>
  </si>
  <si>
    <t>5911059220</t>
  </si>
  <si>
    <t>Oprava sputovaného jazyka výhybky jednoduché s jedním čelisťovým závěrem soustavy R65</t>
  </si>
  <si>
    <t>-652451268</t>
  </si>
  <si>
    <t>Oprava sputovaného jazyka výhybky jednoduché s jedním čelisťovým závěrem soustavy R65.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</si>
  <si>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217</t>
  </si>
  <si>
    <t>5911059230</t>
  </si>
  <si>
    <t>Oprava sputovaného jazyka výhybky jednoduché s jedním čelisťovým závěrem soustavy S49</t>
  </si>
  <si>
    <t>1619819582</t>
  </si>
  <si>
    <t>Oprava sputovaného jazyka výhybky jednoduché s jedním čelisťovým závěrem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</si>
  <si>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218</t>
  </si>
  <si>
    <t>5911113010</t>
  </si>
  <si>
    <t>Výměna srdcovky jednoduché montované z kolejnic soustavy R65</t>
  </si>
  <si>
    <t>t</t>
  </si>
  <si>
    <t>-669946794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</si>
  <si>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</si>
  <si>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</si>
  <si>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219</t>
  </si>
  <si>
    <t>5911113020</t>
  </si>
  <si>
    <t>Výměna srdcovky jednoduché montované z kolejnic soustavy S49</t>
  </si>
  <si>
    <t>51421329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</si>
  <si>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</si>
  <si>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220</t>
  </si>
  <si>
    <t>5911113030</t>
  </si>
  <si>
    <t>Výměna srdcovky jednoduché montované z kolejnic soustavy T</t>
  </si>
  <si>
    <t>-667953204</t>
  </si>
  <si>
    <t>Výměna srdcovky jednoduché montované z kolejnic soustavy T.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</si>
  <si>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221</t>
  </si>
  <si>
    <t>5911113110</t>
  </si>
  <si>
    <t>Výměna srdcovky jednoduché svařované (SK) soustavy UIC60</t>
  </si>
  <si>
    <t>290379298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</si>
  <si>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</si>
  <si>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222</t>
  </si>
  <si>
    <t>5911113120</t>
  </si>
  <si>
    <t>Výměna srdcovky jednoduché svařované (SK) soustavy R65</t>
  </si>
  <si>
    <t>-329875062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</si>
  <si>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</si>
  <si>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223</t>
  </si>
  <si>
    <t>5911113130</t>
  </si>
  <si>
    <t>Výměna srdcovky jednoduché svařované (SK) soustavy S49</t>
  </si>
  <si>
    <t>2068774061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</si>
  <si>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</si>
  <si>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224</t>
  </si>
  <si>
    <t>5911113210</t>
  </si>
  <si>
    <t>Výměna srdcovky jednoduché z částmi z odlévané oceli (ZMB) soustavy UIC60</t>
  </si>
  <si>
    <t>1464369483</t>
  </si>
  <si>
    <t>Výměna srdcovky jednoduché z částmi z odlévané oceli (ZMB)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</si>
  <si>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225</t>
  </si>
  <si>
    <t>5911113310</t>
  </si>
  <si>
    <t>Výměna srdcovky jednoduché lité (ZPT) soustavy UIC60 za stejný typ bez výměny podkladnic</t>
  </si>
  <si>
    <t>-135403414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</si>
  <si>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</si>
  <si>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226</t>
  </si>
  <si>
    <t>5911113320</t>
  </si>
  <si>
    <t>Výměna srdcovky jednoduché lité (ZPT) soustavy UIC60 za jiný typ včetně výměny sady podkladnic</t>
  </si>
  <si>
    <t>731585150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</si>
  <si>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</si>
  <si>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227</t>
  </si>
  <si>
    <t>M</t>
  </si>
  <si>
    <t>5957140015</t>
  </si>
  <si>
    <t>Souprava pro opravu LISU tv. UIC 60 - ESD 6 otvorů</t>
  </si>
  <si>
    <t>855085443</t>
  </si>
  <si>
    <t>228</t>
  </si>
  <si>
    <t>5957140020</t>
  </si>
  <si>
    <t>Souprava pro opravu LISU tv. R 65 - ESD 6 otvorů</t>
  </si>
  <si>
    <t>-496259546</t>
  </si>
  <si>
    <t>229</t>
  </si>
  <si>
    <t>5957140025</t>
  </si>
  <si>
    <t>Souprava pro opravu LISU tv. S 49 - ESD 6 otvorů</t>
  </si>
  <si>
    <t>-1481928855</t>
  </si>
  <si>
    <t>230</t>
  </si>
  <si>
    <t>5957140030</t>
  </si>
  <si>
    <t>Souprava pro opravu LISU tv. R65 - ESD 4 otvory</t>
  </si>
  <si>
    <t>-1486905876</t>
  </si>
  <si>
    <t>231</t>
  </si>
  <si>
    <t>5957140035</t>
  </si>
  <si>
    <t>Souprava pro opravu LISU tv. S 49 -ESD 4 otvory</t>
  </si>
  <si>
    <t>29650734</t>
  </si>
  <si>
    <t>VRN</t>
  </si>
  <si>
    <t>Doprava</t>
  </si>
  <si>
    <t>232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</si>
  <si>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</si>
  <si>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</si>
  <si>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262144</t>
  </si>
  <si>
    <t>1061876263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</si>
  <si>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</si>
  <si>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kus stroje.</t>
  </si>
  <si>
    <t>233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</si>
  <si>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</si>
  <si>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</si>
  <si>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1282629344</t>
  </si>
  <si>
    <t>Doprava obousměrná (např. dodávek z vlastních zásob zhotovitele nebo objednatele nebo výzisku) mechanizací o nosnosti do 3,5 t elektrosoučástek, montážního materiálu, kameniva, písku, dlažebních kostek, suti, atd.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</si>
  <si>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234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</si>
  <si>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</si>
  <si>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</si>
  <si>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1982915271</t>
  </si>
  <si>
    <t>Doprava obousměrná (např. dodávek z vlastních zásob zhotovitele nebo objednatele nebo výzisku) mechanizací o nosnosti do 3,5 t elektrosoučástek, montážního materiálu, kameniva, písku, dlažebních kostek, suti, atd.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</si>
  <si>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235</t>
  </si>
  <si>
    <t>9901001000</t>
  </si>
  <si>
    <t>Doprava obousměrná (např. dodávek z vlastních zásob zhotovitele nebo objednatele nebo výzisku) mechanizací o nosnosti do 3,5 t elektrosoučástek, montážního materiálu, kameniva, písku, dlažebních kostek, suti, atd. do 250 km</t>
  </si>
  <si>
    <t>1571591049</t>
  </si>
  <si>
    <t>Doprava obousměrná (např. dodávek z vlastních zásob zhotovitele nebo objednatele nebo výzisku) mechanizací o nosnosti do 3,5 t elektrosoučástek, montážního materiálu, kameniva, písku, dlažebních kostek, suti, atd. do 250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</si>
  <si>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236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</si>
  <si>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</si>
  <si>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</si>
  <si>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-1479371191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</si>
  <si>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</si>
  <si>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</si>
  <si>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VON - Svařování, navařování, broušení, výměna ocelových součástí výhybek a kolejnic 2021</t>
  </si>
  <si>
    <t>VRN - Vedlejší rozpočtové náklady</t>
  </si>
  <si>
    <t>Vedlejší rozpočtové náklady</t>
  </si>
  <si>
    <t>024101001</t>
  </si>
  <si>
    <t>Inženýrská činnost střežení pracovní skupiny zaměstnanců</t>
  </si>
  <si>
    <t>Kč/hod</t>
  </si>
  <si>
    <t>-316635391</t>
  </si>
  <si>
    <t>Poznámka k položce:_x000D_
Základna pro výpočet - dotyčné práce</t>
  </si>
  <si>
    <t>033121001</t>
  </si>
  <si>
    <t>Provozní vlivy Rušení prací železničním provozem širá trať nebo dopravny s kolejovým rozvětvením s počtem vlaků za směnu 8,5 hod. do 25</t>
  </si>
  <si>
    <t>%</t>
  </si>
  <si>
    <t>-980151274</t>
  </si>
  <si>
    <t>033121011</t>
  </si>
  <si>
    <t>Provozní vlivy Rušení prací železničním provozem širá trať nebo dopravny s kolejovým rozvětvením s počtem vlaků za směnu 8,5 hod. přes 25 do 50</t>
  </si>
  <si>
    <t>-240805866</t>
  </si>
  <si>
    <t>034111001</t>
  </si>
  <si>
    <t>Další náklady na pracovníky Zákonné příplatky ke mzdě za práci o sobotách, nedělích a státem uznaných svátcích</t>
  </si>
  <si>
    <t>649492135</t>
  </si>
  <si>
    <t>034111011</t>
  </si>
  <si>
    <t>Další náklady na pracovníky Zákonné příplatky ke mzdě za práci v noci</t>
  </si>
  <si>
    <t>2137843053</t>
  </si>
  <si>
    <t>021311001</t>
  </si>
  <si>
    <t>Průzkumné práce pro opravy Měření kolejnicových profilů elektronicky</t>
  </si>
  <si>
    <t>1972722352</t>
  </si>
  <si>
    <t>Průzkumné práce pro opravy Měření kolejnicových profilů elektronicky - V ceně jsou započteny náklady na změření profilu kolejnice, jazyka, opornice nebo srdcovky snímačem, zpracování a předání elektronických dat.</t>
  </si>
  <si>
    <t>033131001</t>
  </si>
  <si>
    <t>Provozní vlivy Organizační zajištění prací při zřizování a udržování BK kolejí a výhybek</t>
  </si>
  <si>
    <t>1190641790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</si>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</sst>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0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19"/>
      <c r="AQ5" s="19"/>
      <c r="AR5" s="17"/>
      <c r="BE5" s="217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2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19"/>
      <c r="AQ6" s="19"/>
      <c r="AR6" s="17"/>
      <c r="BE6" s="21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8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8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8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18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18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8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18"/>
      <c r="BS13" s="14" t="s">
        <v>6</v>
      </c>
    </row>
    <row r="14" spans="1:74" ht="12.75">
      <c r="B14" s="18"/>
      <c r="C14" s="19"/>
      <c r="D14" s="19"/>
      <c r="E14" s="223" t="s">
        <v>31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18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8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18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8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8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18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8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8"/>
    </row>
    <row r="23" spans="1:71" s="1" customFormat="1" ht="16.5" customHeight="1">
      <c r="B23" s="18"/>
      <c r="C23" s="19"/>
      <c r="D23" s="19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19"/>
      <c r="AP23" s="19"/>
      <c r="AQ23" s="19"/>
      <c r="AR23" s="17"/>
      <c r="BE23" s="21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8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6">
        <f>ROUND(AG94,2)</f>
        <v>0</v>
      </c>
      <c r="AL26" s="227"/>
      <c r="AM26" s="227"/>
      <c r="AN26" s="227"/>
      <c r="AO26" s="227"/>
      <c r="AP26" s="33"/>
      <c r="AQ26" s="33"/>
      <c r="AR26" s="36"/>
      <c r="BE26" s="21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8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8" t="s">
        <v>38</v>
      </c>
      <c r="M28" s="228"/>
      <c r="N28" s="228"/>
      <c r="O28" s="228"/>
      <c r="P28" s="228"/>
      <c r="Q28" s="33"/>
      <c r="R28" s="33"/>
      <c r="S28" s="33"/>
      <c r="T28" s="33"/>
      <c r="U28" s="33"/>
      <c r="V28" s="33"/>
      <c r="W28" s="228" t="s">
        <v>39</v>
      </c>
      <c r="X28" s="228"/>
      <c r="Y28" s="228"/>
      <c r="Z28" s="228"/>
      <c r="AA28" s="228"/>
      <c r="AB28" s="228"/>
      <c r="AC28" s="228"/>
      <c r="AD28" s="228"/>
      <c r="AE28" s="228"/>
      <c r="AF28" s="33"/>
      <c r="AG28" s="33"/>
      <c r="AH28" s="33"/>
      <c r="AI28" s="33"/>
      <c r="AJ28" s="33"/>
      <c r="AK28" s="228" t="s">
        <v>40</v>
      </c>
      <c r="AL28" s="228"/>
      <c r="AM28" s="228"/>
      <c r="AN28" s="228"/>
      <c r="AO28" s="228"/>
      <c r="AP28" s="33"/>
      <c r="AQ28" s="33"/>
      <c r="AR28" s="36"/>
      <c r="BE28" s="218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31">
        <v>0.21</v>
      </c>
      <c r="M29" s="230"/>
      <c r="N29" s="230"/>
      <c r="O29" s="230"/>
      <c r="P29" s="230"/>
      <c r="Q29" s="38"/>
      <c r="R29" s="38"/>
      <c r="S29" s="38"/>
      <c r="T29" s="38"/>
      <c r="U29" s="38"/>
      <c r="V29" s="38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F29" s="38"/>
      <c r="AG29" s="38"/>
      <c r="AH29" s="38"/>
      <c r="AI29" s="38"/>
      <c r="AJ29" s="38"/>
      <c r="AK29" s="229">
        <f>ROUND(AV94, 2)</f>
        <v>0</v>
      </c>
      <c r="AL29" s="230"/>
      <c r="AM29" s="230"/>
      <c r="AN29" s="230"/>
      <c r="AO29" s="230"/>
      <c r="AP29" s="38"/>
      <c r="AQ29" s="38"/>
      <c r="AR29" s="39"/>
      <c r="BE29" s="219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31">
        <v>0.15</v>
      </c>
      <c r="M30" s="230"/>
      <c r="N30" s="230"/>
      <c r="O30" s="230"/>
      <c r="P30" s="230"/>
      <c r="Q30" s="38"/>
      <c r="R30" s="38"/>
      <c r="S30" s="38"/>
      <c r="T30" s="38"/>
      <c r="U30" s="38"/>
      <c r="V30" s="38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F30" s="38"/>
      <c r="AG30" s="38"/>
      <c r="AH30" s="38"/>
      <c r="AI30" s="38"/>
      <c r="AJ30" s="38"/>
      <c r="AK30" s="229">
        <f>ROUND(AW94, 2)</f>
        <v>0</v>
      </c>
      <c r="AL30" s="230"/>
      <c r="AM30" s="230"/>
      <c r="AN30" s="230"/>
      <c r="AO30" s="230"/>
      <c r="AP30" s="38"/>
      <c r="AQ30" s="38"/>
      <c r="AR30" s="39"/>
      <c r="BE30" s="219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31">
        <v>0.21</v>
      </c>
      <c r="M31" s="230"/>
      <c r="N31" s="230"/>
      <c r="O31" s="230"/>
      <c r="P31" s="230"/>
      <c r="Q31" s="38"/>
      <c r="R31" s="38"/>
      <c r="S31" s="38"/>
      <c r="T31" s="38"/>
      <c r="U31" s="38"/>
      <c r="V31" s="38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F31" s="38"/>
      <c r="AG31" s="38"/>
      <c r="AH31" s="38"/>
      <c r="AI31" s="38"/>
      <c r="AJ31" s="38"/>
      <c r="AK31" s="229">
        <v>0</v>
      </c>
      <c r="AL31" s="230"/>
      <c r="AM31" s="230"/>
      <c r="AN31" s="230"/>
      <c r="AO31" s="230"/>
      <c r="AP31" s="38"/>
      <c r="AQ31" s="38"/>
      <c r="AR31" s="39"/>
      <c r="BE31" s="219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31">
        <v>0.15</v>
      </c>
      <c r="M32" s="230"/>
      <c r="N32" s="230"/>
      <c r="O32" s="230"/>
      <c r="P32" s="230"/>
      <c r="Q32" s="38"/>
      <c r="R32" s="38"/>
      <c r="S32" s="38"/>
      <c r="T32" s="38"/>
      <c r="U32" s="38"/>
      <c r="V32" s="38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F32" s="38"/>
      <c r="AG32" s="38"/>
      <c r="AH32" s="38"/>
      <c r="AI32" s="38"/>
      <c r="AJ32" s="38"/>
      <c r="AK32" s="229">
        <v>0</v>
      </c>
      <c r="AL32" s="230"/>
      <c r="AM32" s="230"/>
      <c r="AN32" s="230"/>
      <c r="AO32" s="230"/>
      <c r="AP32" s="38"/>
      <c r="AQ32" s="38"/>
      <c r="AR32" s="39"/>
      <c r="BE32" s="219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31">
        <v>0</v>
      </c>
      <c r="M33" s="230"/>
      <c r="N33" s="230"/>
      <c r="O33" s="230"/>
      <c r="P33" s="230"/>
      <c r="Q33" s="38"/>
      <c r="R33" s="38"/>
      <c r="S33" s="38"/>
      <c r="T33" s="38"/>
      <c r="U33" s="38"/>
      <c r="V33" s="38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F33" s="38"/>
      <c r="AG33" s="38"/>
      <c r="AH33" s="38"/>
      <c r="AI33" s="38"/>
      <c r="AJ33" s="38"/>
      <c r="AK33" s="229">
        <v>0</v>
      </c>
      <c r="AL33" s="230"/>
      <c r="AM33" s="230"/>
      <c r="AN33" s="230"/>
      <c r="AO33" s="230"/>
      <c r="AP33" s="38"/>
      <c r="AQ33" s="38"/>
      <c r="AR33" s="39"/>
      <c r="BE33" s="21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8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32" t="s">
        <v>49</v>
      </c>
      <c r="Y35" s="233"/>
      <c r="Z35" s="233"/>
      <c r="AA35" s="233"/>
      <c r="AB35" s="233"/>
      <c r="AC35" s="42"/>
      <c r="AD35" s="42"/>
      <c r="AE35" s="42"/>
      <c r="AF35" s="42"/>
      <c r="AG35" s="42"/>
      <c r="AH35" s="42"/>
      <c r="AI35" s="42"/>
      <c r="AJ35" s="42"/>
      <c r="AK35" s="234">
        <f>SUM(AK26:AK33)</f>
        <v>0</v>
      </c>
      <c r="AL35" s="233"/>
      <c r="AM35" s="233"/>
      <c r="AN35" s="233"/>
      <c r="AO35" s="23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63521021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56" t="str">
        <f>K6</f>
        <v>Svařování, navařování, broušení, výměna ocelových součástí výhybek a kolejnic 2021</v>
      </c>
      <c r="M85" s="257"/>
      <c r="N85" s="257"/>
      <c r="O85" s="257"/>
      <c r="P85" s="257"/>
      <c r="Q85" s="257"/>
      <c r="R85" s="257"/>
      <c r="S85" s="257"/>
      <c r="T85" s="257"/>
      <c r="U85" s="257"/>
      <c r="V85" s="257"/>
      <c r="W85" s="257"/>
      <c r="X85" s="257"/>
      <c r="Y85" s="257"/>
      <c r="Z85" s="257"/>
      <c r="AA85" s="257"/>
      <c r="AB85" s="257"/>
      <c r="AC85" s="257"/>
      <c r="AD85" s="257"/>
      <c r="AE85" s="257"/>
      <c r="AF85" s="257"/>
      <c r="AG85" s="257"/>
      <c r="AH85" s="257"/>
      <c r="AI85" s="257"/>
      <c r="AJ85" s="257"/>
      <c r="AK85" s="257"/>
      <c r="AL85" s="257"/>
      <c r="AM85" s="257"/>
      <c r="AN85" s="257"/>
      <c r="AO85" s="257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OŘ Ostrava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6" t="str">
        <f>IF(AN8= "","",AN8)</f>
        <v>1. 3. 2021</v>
      </c>
      <c r="AN87" s="236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organizace, OŘ Ostrava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37" t="str">
        <f>IF(E17="","",E17)</f>
        <v xml:space="preserve"> </v>
      </c>
      <c r="AN89" s="238"/>
      <c r="AO89" s="238"/>
      <c r="AP89" s="238"/>
      <c r="AQ89" s="33"/>
      <c r="AR89" s="36"/>
      <c r="AS89" s="239" t="s">
        <v>57</v>
      </c>
      <c r="AT89" s="240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37" t="str">
        <f>IF(E20="","",E20)</f>
        <v xml:space="preserve"> </v>
      </c>
      <c r="AN90" s="238"/>
      <c r="AO90" s="238"/>
      <c r="AP90" s="238"/>
      <c r="AQ90" s="33"/>
      <c r="AR90" s="36"/>
      <c r="AS90" s="241"/>
      <c r="AT90" s="242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3"/>
      <c r="AT91" s="244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51" t="s">
        <v>58</v>
      </c>
      <c r="D92" s="252"/>
      <c r="E92" s="252"/>
      <c r="F92" s="252"/>
      <c r="G92" s="252"/>
      <c r="H92" s="70"/>
      <c r="I92" s="253" t="s">
        <v>59</v>
      </c>
      <c r="J92" s="252"/>
      <c r="K92" s="252"/>
      <c r="L92" s="252"/>
      <c r="M92" s="252"/>
      <c r="N92" s="252"/>
      <c r="O92" s="252"/>
      <c r="P92" s="252"/>
      <c r="Q92" s="252"/>
      <c r="R92" s="252"/>
      <c r="S92" s="252"/>
      <c r="T92" s="252"/>
      <c r="U92" s="252"/>
      <c r="V92" s="252"/>
      <c r="W92" s="252"/>
      <c r="X92" s="252"/>
      <c r="Y92" s="252"/>
      <c r="Z92" s="252"/>
      <c r="AA92" s="252"/>
      <c r="AB92" s="252"/>
      <c r="AC92" s="252"/>
      <c r="AD92" s="252"/>
      <c r="AE92" s="252"/>
      <c r="AF92" s="252"/>
      <c r="AG92" s="254" t="s">
        <v>60</v>
      </c>
      <c r="AH92" s="252"/>
      <c r="AI92" s="252"/>
      <c r="AJ92" s="252"/>
      <c r="AK92" s="252"/>
      <c r="AL92" s="252"/>
      <c r="AM92" s="252"/>
      <c r="AN92" s="253" t="s">
        <v>61</v>
      </c>
      <c r="AO92" s="252"/>
      <c r="AP92" s="255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9">
        <f>ROUND(SUM(AG95:AG96),2)</f>
        <v>0</v>
      </c>
      <c r="AH94" s="249"/>
      <c r="AI94" s="249"/>
      <c r="AJ94" s="249"/>
      <c r="AK94" s="249"/>
      <c r="AL94" s="249"/>
      <c r="AM94" s="249"/>
      <c r="AN94" s="250">
        <f>SUM(AG94,AT94)</f>
        <v>0</v>
      </c>
      <c r="AO94" s="250"/>
      <c r="AP94" s="250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37.5" customHeight="1">
      <c r="A95" s="90" t="s">
        <v>81</v>
      </c>
      <c r="B95" s="91"/>
      <c r="C95" s="92"/>
      <c r="D95" s="248" t="s">
        <v>82</v>
      </c>
      <c r="E95" s="248"/>
      <c r="F95" s="248"/>
      <c r="G95" s="248"/>
      <c r="H95" s="248"/>
      <c r="I95" s="93"/>
      <c r="J95" s="248" t="s">
        <v>17</v>
      </c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  <c r="AA95" s="248"/>
      <c r="AB95" s="248"/>
      <c r="AC95" s="248"/>
      <c r="AD95" s="248"/>
      <c r="AE95" s="248"/>
      <c r="AF95" s="248"/>
      <c r="AG95" s="246">
        <f>'ZRN - Svařování, navařová...'!J30</f>
        <v>0</v>
      </c>
      <c r="AH95" s="247"/>
      <c r="AI95" s="247"/>
      <c r="AJ95" s="247"/>
      <c r="AK95" s="247"/>
      <c r="AL95" s="247"/>
      <c r="AM95" s="247"/>
      <c r="AN95" s="246">
        <f>SUM(AG95,AT95)</f>
        <v>0</v>
      </c>
      <c r="AO95" s="247"/>
      <c r="AP95" s="247"/>
      <c r="AQ95" s="94" t="s">
        <v>83</v>
      </c>
      <c r="AR95" s="95"/>
      <c r="AS95" s="96">
        <v>0</v>
      </c>
      <c r="AT95" s="97">
        <f>ROUND(SUM(AV95:AW95),2)</f>
        <v>0</v>
      </c>
      <c r="AU95" s="98">
        <f>'ZRN - Svařování, navařová...'!P119</f>
        <v>0</v>
      </c>
      <c r="AV95" s="97">
        <f>'ZRN - Svařování, navařová...'!J33</f>
        <v>0</v>
      </c>
      <c r="AW95" s="97">
        <f>'ZRN - Svařování, navařová...'!J34</f>
        <v>0</v>
      </c>
      <c r="AX95" s="97">
        <f>'ZRN - Svařování, navařová...'!J35</f>
        <v>0</v>
      </c>
      <c r="AY95" s="97">
        <f>'ZRN - Svařování, navařová...'!J36</f>
        <v>0</v>
      </c>
      <c r="AZ95" s="97">
        <f>'ZRN - Svařování, navařová...'!F33</f>
        <v>0</v>
      </c>
      <c r="BA95" s="97">
        <f>'ZRN - Svařování, navařová...'!F34</f>
        <v>0</v>
      </c>
      <c r="BB95" s="97">
        <f>'ZRN - Svařování, navařová...'!F35</f>
        <v>0</v>
      </c>
      <c r="BC95" s="97">
        <f>'ZRN - Svařování, navařová...'!F36</f>
        <v>0</v>
      </c>
      <c r="BD95" s="99">
        <f>'ZRN - Svařování, navařová...'!F37</f>
        <v>0</v>
      </c>
      <c r="BT95" s="100" t="s">
        <v>84</v>
      </c>
      <c r="BV95" s="100" t="s">
        <v>79</v>
      </c>
      <c r="BW95" s="100" t="s">
        <v>85</v>
      </c>
      <c r="BX95" s="100" t="s">
        <v>5</v>
      </c>
      <c r="CL95" s="100" t="s">
        <v>1</v>
      </c>
      <c r="CM95" s="100" t="s">
        <v>86</v>
      </c>
    </row>
    <row r="96" spans="1:91" s="7" customFormat="1" ht="37.5" customHeight="1">
      <c r="A96" s="90" t="s">
        <v>81</v>
      </c>
      <c r="B96" s="91"/>
      <c r="C96" s="92"/>
      <c r="D96" s="248" t="s">
        <v>87</v>
      </c>
      <c r="E96" s="248"/>
      <c r="F96" s="248"/>
      <c r="G96" s="248"/>
      <c r="H96" s="248"/>
      <c r="I96" s="93"/>
      <c r="J96" s="248" t="s">
        <v>17</v>
      </c>
      <c r="K96" s="248"/>
      <c r="L96" s="248"/>
      <c r="M96" s="248"/>
      <c r="N96" s="248"/>
      <c r="O96" s="248"/>
      <c r="P96" s="248"/>
      <c r="Q96" s="248"/>
      <c r="R96" s="248"/>
      <c r="S96" s="248"/>
      <c r="T96" s="248"/>
      <c r="U96" s="248"/>
      <c r="V96" s="248"/>
      <c r="W96" s="248"/>
      <c r="X96" s="248"/>
      <c r="Y96" s="248"/>
      <c r="Z96" s="248"/>
      <c r="AA96" s="248"/>
      <c r="AB96" s="248"/>
      <c r="AC96" s="248"/>
      <c r="AD96" s="248"/>
      <c r="AE96" s="248"/>
      <c r="AF96" s="248"/>
      <c r="AG96" s="246">
        <f>'VON - Svařování, navařová...'!J30</f>
        <v>0</v>
      </c>
      <c r="AH96" s="247"/>
      <c r="AI96" s="247"/>
      <c r="AJ96" s="247"/>
      <c r="AK96" s="247"/>
      <c r="AL96" s="247"/>
      <c r="AM96" s="247"/>
      <c r="AN96" s="246">
        <f>SUM(AG96,AT96)</f>
        <v>0</v>
      </c>
      <c r="AO96" s="247"/>
      <c r="AP96" s="247"/>
      <c r="AQ96" s="94" t="s">
        <v>83</v>
      </c>
      <c r="AR96" s="95"/>
      <c r="AS96" s="101">
        <v>0</v>
      </c>
      <c r="AT96" s="102">
        <f>ROUND(SUM(AV96:AW96),2)</f>
        <v>0</v>
      </c>
      <c r="AU96" s="103">
        <f>'VON - Svařování, navařová...'!P117</f>
        <v>0</v>
      </c>
      <c r="AV96" s="102">
        <f>'VON - Svařování, navařová...'!J33</f>
        <v>0</v>
      </c>
      <c r="AW96" s="102">
        <f>'VON - Svařování, navařová...'!J34</f>
        <v>0</v>
      </c>
      <c r="AX96" s="102">
        <f>'VON - Svařování, navařová...'!J35</f>
        <v>0</v>
      </c>
      <c r="AY96" s="102">
        <f>'VON - Svařování, navařová...'!J36</f>
        <v>0</v>
      </c>
      <c r="AZ96" s="102">
        <f>'VON - Svařování, navařová...'!F33</f>
        <v>0</v>
      </c>
      <c r="BA96" s="102">
        <f>'VON - Svařování, navařová...'!F34</f>
        <v>0</v>
      </c>
      <c r="BB96" s="102">
        <f>'VON - Svařování, navařová...'!F35</f>
        <v>0</v>
      </c>
      <c r="BC96" s="102">
        <f>'VON - Svařování, navařová...'!F36</f>
        <v>0</v>
      </c>
      <c r="BD96" s="104">
        <f>'VON - Svařování, navařová...'!F37</f>
        <v>0</v>
      </c>
      <c r="BT96" s="100" t="s">
        <v>84</v>
      </c>
      <c r="BV96" s="100" t="s">
        <v>79</v>
      </c>
      <c r="BW96" s="100" t="s">
        <v>88</v>
      </c>
      <c r="BX96" s="100" t="s">
        <v>5</v>
      </c>
      <c r="CL96" s="100" t="s">
        <v>1</v>
      </c>
      <c r="CM96" s="100" t="s">
        <v>86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1BUWiuN5j3lBbveqXKYMXgr9/iUkmtgkXhpWYV8aunUdWJ3ewuQ1nhg3icTnn6hK5SnJ360S/jrCd+ngSmC8SA==" saltValue="eol7ptZBnJPoz9Al2zyJ/8EVWv8Si/pa71kB9n/dY5J0RdrTrDj23Z0ehymUhCY0q1P9dJqC/Jf2qu0SPnVKV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ZRN - Svařování, navařová...'!C2" display="/"/>
    <hyperlink ref="A96" location="'VON - Svařování, navařová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70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85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89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1" t="str">
        <f>'Rekapitulace stavby'!K6</f>
        <v>Svařování, navařování, broušení, výměna ocelových součástí výhybek a kolejnic 2021</v>
      </c>
      <c r="F7" s="262"/>
      <c r="G7" s="262"/>
      <c r="H7" s="262"/>
      <c r="L7" s="17"/>
    </row>
    <row r="8" spans="1:46" s="2" customFormat="1" ht="12" customHeight="1">
      <c r="A8" s="31"/>
      <c r="B8" s="36"/>
      <c r="C8" s="31"/>
      <c r="D8" s="109" t="s">
        <v>90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3" t="s">
        <v>91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1. 3. 2021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27</v>
      </c>
      <c r="F15" s="31"/>
      <c r="G15" s="31"/>
      <c r="H15" s="31"/>
      <c r="I15" s="109" t="s">
        <v>28</v>
      </c>
      <c r="J15" s="110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41</v>
      </c>
      <c r="E33" s="109" t="s">
        <v>42</v>
      </c>
      <c r="F33" s="120">
        <f>ROUND((SUM(BE119:BE704)),  2)</f>
        <v>0</v>
      </c>
      <c r="G33" s="31"/>
      <c r="H33" s="31"/>
      <c r="I33" s="121">
        <v>0.21</v>
      </c>
      <c r="J33" s="120">
        <f>ROUND(((SUM(BE119:BE704))*I33),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43</v>
      </c>
      <c r="F34" s="120">
        <f>ROUND((SUM(BF119:BF704)),  2)</f>
        <v>0</v>
      </c>
      <c r="G34" s="31"/>
      <c r="H34" s="31"/>
      <c r="I34" s="121">
        <v>0.15</v>
      </c>
      <c r="J34" s="120">
        <f>ROUND(((SUM(BF119:BF704))*I34),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44</v>
      </c>
      <c r="F35" s="120">
        <f>ROUND((SUM(BG119:BG704)),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45</v>
      </c>
      <c r="F36" s="120">
        <f>ROUND((SUM(BH119:BH704)),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46</v>
      </c>
      <c r="F37" s="120">
        <f>ROUND((SUM(BI119:BI704)),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Svařování, navařování, broušení, výměna ocelových součástí výhybek a kolejnic 2021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90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6" t="str">
        <f>E9</f>
        <v>ZRN - Svařování, navařování, broušení, výměna ocelových součástí výhybek a kolejnic 2021</v>
      </c>
      <c r="F87" s="258"/>
      <c r="G87" s="258"/>
      <c r="H87" s="25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OŘ Ostrava</v>
      </c>
      <c r="G89" s="33"/>
      <c r="H89" s="33"/>
      <c r="I89" s="26" t="s">
        <v>22</v>
      </c>
      <c r="J89" s="63" t="str">
        <f>IF(J12="","",J12)</f>
        <v>1. 3. 2021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organizace, OŘ Ostrava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93</v>
      </c>
      <c r="D94" s="141"/>
      <c r="E94" s="141"/>
      <c r="F94" s="141"/>
      <c r="G94" s="141"/>
      <c r="H94" s="141"/>
      <c r="I94" s="141"/>
      <c r="J94" s="142" t="s">
        <v>94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95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96</v>
      </c>
    </row>
    <row r="97" spans="1:31" s="9" customFormat="1" ht="24.95" customHeight="1">
      <c r="B97" s="144"/>
      <c r="C97" s="145"/>
      <c r="D97" s="146" t="s">
        <v>97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98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9" customFormat="1" ht="24.95" customHeight="1">
      <c r="B99" s="144"/>
      <c r="C99" s="145"/>
      <c r="D99" s="146" t="s">
        <v>99</v>
      </c>
      <c r="E99" s="147"/>
      <c r="F99" s="147"/>
      <c r="G99" s="147"/>
      <c r="H99" s="147"/>
      <c r="I99" s="147"/>
      <c r="J99" s="148">
        <f>J689</f>
        <v>0</v>
      </c>
      <c r="K99" s="145"/>
      <c r="L99" s="149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100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59" t="str">
        <f>E7</f>
        <v>Svařování, navařování, broušení, výměna ocelových součástí výhybek a kolejnic 2021</v>
      </c>
      <c r="F109" s="260"/>
      <c r="G109" s="260"/>
      <c r="H109" s="260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90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56" t="str">
        <f>E9</f>
        <v>ZRN - Svařování, navařování, broušení, výměna ocelových součástí výhybek a kolejnic 2021</v>
      </c>
      <c r="F111" s="258"/>
      <c r="G111" s="258"/>
      <c r="H111" s="258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OŘ Ostrava</v>
      </c>
      <c r="G113" s="33"/>
      <c r="H113" s="33"/>
      <c r="I113" s="26" t="s">
        <v>22</v>
      </c>
      <c r="J113" s="63" t="str">
        <f>IF(J12="","",J12)</f>
        <v>1. 3. 2021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>Správa železnic, státní organizace, OŘ Ostrava</v>
      </c>
      <c r="G115" s="33"/>
      <c r="H115" s="33"/>
      <c r="I115" s="26" t="s">
        <v>32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30</v>
      </c>
      <c r="D116" s="33"/>
      <c r="E116" s="33"/>
      <c r="F116" s="24" t="str">
        <f>IF(E18="","",E18)</f>
        <v>Vyplň údaj</v>
      </c>
      <c r="G116" s="33"/>
      <c r="H116" s="33"/>
      <c r="I116" s="26" t="s">
        <v>35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101</v>
      </c>
      <c r="D118" s="159" t="s">
        <v>62</v>
      </c>
      <c r="E118" s="159" t="s">
        <v>58</v>
      </c>
      <c r="F118" s="159" t="s">
        <v>59</v>
      </c>
      <c r="G118" s="159" t="s">
        <v>102</v>
      </c>
      <c r="H118" s="159" t="s">
        <v>103</v>
      </c>
      <c r="I118" s="159" t="s">
        <v>104</v>
      </c>
      <c r="J118" s="159" t="s">
        <v>94</v>
      </c>
      <c r="K118" s="160" t="s">
        <v>105</v>
      </c>
      <c r="L118" s="161"/>
      <c r="M118" s="72" t="s">
        <v>1</v>
      </c>
      <c r="N118" s="73" t="s">
        <v>41</v>
      </c>
      <c r="O118" s="73" t="s">
        <v>106</v>
      </c>
      <c r="P118" s="73" t="s">
        <v>107</v>
      </c>
      <c r="Q118" s="73" t="s">
        <v>108</v>
      </c>
      <c r="R118" s="73" t="s">
        <v>109</v>
      </c>
      <c r="S118" s="73" t="s">
        <v>110</v>
      </c>
      <c r="T118" s="74" t="s">
        <v>111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112</v>
      </c>
      <c r="D119" s="33"/>
      <c r="E119" s="33"/>
      <c r="F119" s="33"/>
      <c r="G119" s="33"/>
      <c r="H119" s="33"/>
      <c r="I119" s="33"/>
      <c r="J119" s="162">
        <f>BK119</f>
        <v>0</v>
      </c>
      <c r="K119" s="33"/>
      <c r="L119" s="36"/>
      <c r="M119" s="75"/>
      <c r="N119" s="163"/>
      <c r="O119" s="76"/>
      <c r="P119" s="164">
        <f>P120+P689</f>
        <v>0</v>
      </c>
      <c r="Q119" s="76"/>
      <c r="R119" s="164">
        <f>R120+R689</f>
        <v>1.008</v>
      </c>
      <c r="S119" s="76"/>
      <c r="T119" s="165">
        <f>T120+T689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76</v>
      </c>
      <c r="AU119" s="14" t="s">
        <v>96</v>
      </c>
      <c r="BK119" s="166">
        <f>BK120+BK689</f>
        <v>0</v>
      </c>
    </row>
    <row r="120" spans="1:65" s="12" customFormat="1" ht="25.9" customHeight="1">
      <c r="B120" s="167"/>
      <c r="C120" s="168"/>
      <c r="D120" s="169" t="s">
        <v>76</v>
      </c>
      <c r="E120" s="170" t="s">
        <v>113</v>
      </c>
      <c r="F120" s="170" t="s">
        <v>114</v>
      </c>
      <c r="G120" s="168"/>
      <c r="H120" s="168"/>
      <c r="I120" s="171"/>
      <c r="J120" s="172">
        <f>BK120</f>
        <v>0</v>
      </c>
      <c r="K120" s="168"/>
      <c r="L120" s="173"/>
      <c r="M120" s="174"/>
      <c r="N120" s="175"/>
      <c r="O120" s="175"/>
      <c r="P120" s="176">
        <f>P121</f>
        <v>0</v>
      </c>
      <c r="Q120" s="175"/>
      <c r="R120" s="176">
        <f>R121</f>
        <v>1.008</v>
      </c>
      <c r="S120" s="175"/>
      <c r="T120" s="177">
        <f>T121</f>
        <v>0</v>
      </c>
      <c r="AR120" s="178" t="s">
        <v>84</v>
      </c>
      <c r="AT120" s="179" t="s">
        <v>76</v>
      </c>
      <c r="AU120" s="179" t="s">
        <v>77</v>
      </c>
      <c r="AY120" s="178" t="s">
        <v>115</v>
      </c>
      <c r="BK120" s="180">
        <f>BK121</f>
        <v>0</v>
      </c>
    </row>
    <row r="121" spans="1:65" s="12" customFormat="1" ht="22.9" customHeight="1">
      <c r="B121" s="167"/>
      <c r="C121" s="168"/>
      <c r="D121" s="169" t="s">
        <v>76</v>
      </c>
      <c r="E121" s="181" t="s">
        <v>116</v>
      </c>
      <c r="F121" s="181" t="s">
        <v>117</v>
      </c>
      <c r="G121" s="168"/>
      <c r="H121" s="168"/>
      <c r="I121" s="171"/>
      <c r="J121" s="182">
        <f>BK121</f>
        <v>0</v>
      </c>
      <c r="K121" s="168"/>
      <c r="L121" s="173"/>
      <c r="M121" s="174"/>
      <c r="N121" s="175"/>
      <c r="O121" s="175"/>
      <c r="P121" s="176">
        <f>SUM(P122:P688)</f>
        <v>0</v>
      </c>
      <c r="Q121" s="175"/>
      <c r="R121" s="176">
        <f>SUM(R122:R688)</f>
        <v>1.008</v>
      </c>
      <c r="S121" s="175"/>
      <c r="T121" s="177">
        <f>SUM(T122:T688)</f>
        <v>0</v>
      </c>
      <c r="AR121" s="178" t="s">
        <v>84</v>
      </c>
      <c r="AT121" s="179" t="s">
        <v>76</v>
      </c>
      <c r="AU121" s="179" t="s">
        <v>84</v>
      </c>
      <c r="AY121" s="178" t="s">
        <v>115</v>
      </c>
      <c r="BK121" s="180">
        <f>SUM(BK122:BK688)</f>
        <v>0</v>
      </c>
    </row>
    <row r="122" spans="1:65" s="2" customFormat="1" ht="16.5" customHeight="1">
      <c r="A122" s="31"/>
      <c r="B122" s="32"/>
      <c r="C122" s="183" t="s">
        <v>84</v>
      </c>
      <c r="D122" s="183" t="s">
        <v>118</v>
      </c>
      <c r="E122" s="184" t="s">
        <v>119</v>
      </c>
      <c r="F122" s="185" t="s">
        <v>120</v>
      </c>
      <c r="G122" s="186" t="s">
        <v>121</v>
      </c>
      <c r="H122" s="187">
        <v>32</v>
      </c>
      <c r="I122" s="188"/>
      <c r="J122" s="189">
        <f>ROUND(I122*H122,2)</f>
        <v>0</v>
      </c>
      <c r="K122" s="185" t="s">
        <v>122</v>
      </c>
      <c r="L122" s="36"/>
      <c r="M122" s="190" t="s">
        <v>1</v>
      </c>
      <c r="N122" s="191" t="s">
        <v>42</v>
      </c>
      <c r="O122" s="68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4" t="s">
        <v>123</v>
      </c>
      <c r="AT122" s="194" t="s">
        <v>118</v>
      </c>
      <c r="AU122" s="194" t="s">
        <v>86</v>
      </c>
      <c r="AY122" s="14" t="s">
        <v>115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4" t="s">
        <v>84</v>
      </c>
      <c r="BK122" s="195">
        <f>ROUND(I122*H122,2)</f>
        <v>0</v>
      </c>
      <c r="BL122" s="14" t="s">
        <v>123</v>
      </c>
      <c r="BM122" s="194" t="s">
        <v>124</v>
      </c>
    </row>
    <row r="123" spans="1:65" s="2" customFormat="1" ht="29.25">
      <c r="A123" s="31"/>
      <c r="B123" s="32"/>
      <c r="C123" s="33"/>
      <c r="D123" s="196" t="s">
        <v>125</v>
      </c>
      <c r="E123" s="33"/>
      <c r="F123" s="197" t="s">
        <v>126</v>
      </c>
      <c r="G123" s="33"/>
      <c r="H123" s="33"/>
      <c r="I123" s="198"/>
      <c r="J123" s="33"/>
      <c r="K123" s="33"/>
      <c r="L123" s="36"/>
      <c r="M123" s="199"/>
      <c r="N123" s="200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125</v>
      </c>
      <c r="AU123" s="14" t="s">
        <v>86</v>
      </c>
    </row>
    <row r="124" spans="1:65" s="2" customFormat="1" ht="19.5">
      <c r="A124" s="31"/>
      <c r="B124" s="32"/>
      <c r="C124" s="33"/>
      <c r="D124" s="196" t="s">
        <v>127</v>
      </c>
      <c r="E124" s="33"/>
      <c r="F124" s="201" t="s">
        <v>128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127</v>
      </c>
      <c r="AU124" s="14" t="s">
        <v>86</v>
      </c>
    </row>
    <row r="125" spans="1:65" s="2" customFormat="1" ht="16.5" customHeight="1">
      <c r="A125" s="31"/>
      <c r="B125" s="32"/>
      <c r="C125" s="183" t="s">
        <v>86</v>
      </c>
      <c r="D125" s="183" t="s">
        <v>118</v>
      </c>
      <c r="E125" s="184" t="s">
        <v>129</v>
      </c>
      <c r="F125" s="185" t="s">
        <v>130</v>
      </c>
      <c r="G125" s="186" t="s">
        <v>121</v>
      </c>
      <c r="H125" s="187">
        <v>32</v>
      </c>
      <c r="I125" s="188"/>
      <c r="J125" s="189">
        <f>ROUND(I125*H125,2)</f>
        <v>0</v>
      </c>
      <c r="K125" s="185" t="s">
        <v>122</v>
      </c>
      <c r="L125" s="36"/>
      <c r="M125" s="190" t="s">
        <v>1</v>
      </c>
      <c r="N125" s="191" t="s">
        <v>42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123</v>
      </c>
      <c r="AT125" s="194" t="s">
        <v>118</v>
      </c>
      <c r="AU125" s="194" t="s">
        <v>86</v>
      </c>
      <c r="AY125" s="14" t="s">
        <v>115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84</v>
      </c>
      <c r="BK125" s="195">
        <f>ROUND(I125*H125,2)</f>
        <v>0</v>
      </c>
      <c r="BL125" s="14" t="s">
        <v>123</v>
      </c>
      <c r="BM125" s="194" t="s">
        <v>131</v>
      </c>
    </row>
    <row r="126" spans="1:65" s="2" customFormat="1" ht="29.25">
      <c r="A126" s="31"/>
      <c r="B126" s="32"/>
      <c r="C126" s="33"/>
      <c r="D126" s="196" t="s">
        <v>125</v>
      </c>
      <c r="E126" s="33"/>
      <c r="F126" s="197" t="s">
        <v>132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125</v>
      </c>
      <c r="AU126" s="14" t="s">
        <v>86</v>
      </c>
    </row>
    <row r="127" spans="1:65" s="2" customFormat="1" ht="19.5">
      <c r="A127" s="31"/>
      <c r="B127" s="32"/>
      <c r="C127" s="33"/>
      <c r="D127" s="196" t="s">
        <v>127</v>
      </c>
      <c r="E127" s="33"/>
      <c r="F127" s="201" t="s">
        <v>128</v>
      </c>
      <c r="G127" s="33"/>
      <c r="H127" s="33"/>
      <c r="I127" s="198"/>
      <c r="J127" s="33"/>
      <c r="K127" s="33"/>
      <c r="L127" s="36"/>
      <c r="M127" s="199"/>
      <c r="N127" s="200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127</v>
      </c>
      <c r="AU127" s="14" t="s">
        <v>86</v>
      </c>
    </row>
    <row r="128" spans="1:65" s="2" customFormat="1" ht="16.5" customHeight="1">
      <c r="A128" s="31"/>
      <c r="B128" s="32"/>
      <c r="C128" s="183" t="s">
        <v>133</v>
      </c>
      <c r="D128" s="183" t="s">
        <v>118</v>
      </c>
      <c r="E128" s="184" t="s">
        <v>134</v>
      </c>
      <c r="F128" s="185" t="s">
        <v>135</v>
      </c>
      <c r="G128" s="186" t="s">
        <v>121</v>
      </c>
      <c r="H128" s="187">
        <v>30</v>
      </c>
      <c r="I128" s="188"/>
      <c r="J128" s="189">
        <f>ROUND(I128*H128,2)</f>
        <v>0</v>
      </c>
      <c r="K128" s="185" t="s">
        <v>122</v>
      </c>
      <c r="L128" s="36"/>
      <c r="M128" s="190" t="s">
        <v>1</v>
      </c>
      <c r="N128" s="191" t="s">
        <v>42</v>
      </c>
      <c r="O128" s="68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123</v>
      </c>
      <c r="AT128" s="194" t="s">
        <v>118</v>
      </c>
      <c r="AU128" s="194" t="s">
        <v>86</v>
      </c>
      <c r="AY128" s="14" t="s">
        <v>115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4" t="s">
        <v>84</v>
      </c>
      <c r="BK128" s="195">
        <f>ROUND(I128*H128,2)</f>
        <v>0</v>
      </c>
      <c r="BL128" s="14" t="s">
        <v>123</v>
      </c>
      <c r="BM128" s="194" t="s">
        <v>136</v>
      </c>
    </row>
    <row r="129" spans="1:65" s="2" customFormat="1" ht="29.25">
      <c r="A129" s="31"/>
      <c r="B129" s="32"/>
      <c r="C129" s="33"/>
      <c r="D129" s="196" t="s">
        <v>125</v>
      </c>
      <c r="E129" s="33"/>
      <c r="F129" s="197" t="s">
        <v>137</v>
      </c>
      <c r="G129" s="33"/>
      <c r="H129" s="33"/>
      <c r="I129" s="198"/>
      <c r="J129" s="33"/>
      <c r="K129" s="33"/>
      <c r="L129" s="36"/>
      <c r="M129" s="199"/>
      <c r="N129" s="200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125</v>
      </c>
      <c r="AU129" s="14" t="s">
        <v>86</v>
      </c>
    </row>
    <row r="130" spans="1:65" s="2" customFormat="1" ht="19.5">
      <c r="A130" s="31"/>
      <c r="B130" s="32"/>
      <c r="C130" s="33"/>
      <c r="D130" s="196" t="s">
        <v>127</v>
      </c>
      <c r="E130" s="33"/>
      <c r="F130" s="201" t="s">
        <v>128</v>
      </c>
      <c r="G130" s="33"/>
      <c r="H130" s="33"/>
      <c r="I130" s="198"/>
      <c r="J130" s="33"/>
      <c r="K130" s="33"/>
      <c r="L130" s="36"/>
      <c r="M130" s="199"/>
      <c r="N130" s="200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127</v>
      </c>
      <c r="AU130" s="14" t="s">
        <v>86</v>
      </c>
    </row>
    <row r="131" spans="1:65" s="2" customFormat="1" ht="16.5" customHeight="1">
      <c r="A131" s="31"/>
      <c r="B131" s="32"/>
      <c r="C131" s="183" t="s">
        <v>123</v>
      </c>
      <c r="D131" s="183" t="s">
        <v>118</v>
      </c>
      <c r="E131" s="184" t="s">
        <v>138</v>
      </c>
      <c r="F131" s="185" t="s">
        <v>139</v>
      </c>
      <c r="G131" s="186" t="s">
        <v>121</v>
      </c>
      <c r="H131" s="187">
        <v>80</v>
      </c>
      <c r="I131" s="188"/>
      <c r="J131" s="189">
        <f>ROUND(I131*H131,2)</f>
        <v>0</v>
      </c>
      <c r="K131" s="185" t="s">
        <v>122</v>
      </c>
      <c r="L131" s="36"/>
      <c r="M131" s="190" t="s">
        <v>1</v>
      </c>
      <c r="N131" s="191" t="s">
        <v>42</v>
      </c>
      <c r="O131" s="68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123</v>
      </c>
      <c r="AT131" s="194" t="s">
        <v>118</v>
      </c>
      <c r="AU131" s="194" t="s">
        <v>86</v>
      </c>
      <c r="AY131" s="14" t="s">
        <v>115</v>
      </c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4" t="s">
        <v>84</v>
      </c>
      <c r="BK131" s="195">
        <f>ROUND(I131*H131,2)</f>
        <v>0</v>
      </c>
      <c r="BL131" s="14" t="s">
        <v>123</v>
      </c>
      <c r="BM131" s="194" t="s">
        <v>140</v>
      </c>
    </row>
    <row r="132" spans="1:65" s="2" customFormat="1" ht="39">
      <c r="A132" s="31"/>
      <c r="B132" s="32"/>
      <c r="C132" s="33"/>
      <c r="D132" s="196" t="s">
        <v>125</v>
      </c>
      <c r="E132" s="33"/>
      <c r="F132" s="197" t="s">
        <v>141</v>
      </c>
      <c r="G132" s="33"/>
      <c r="H132" s="33"/>
      <c r="I132" s="198"/>
      <c r="J132" s="33"/>
      <c r="K132" s="33"/>
      <c r="L132" s="36"/>
      <c r="M132" s="199"/>
      <c r="N132" s="200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125</v>
      </c>
      <c r="AU132" s="14" t="s">
        <v>86</v>
      </c>
    </row>
    <row r="133" spans="1:65" s="2" customFormat="1" ht="19.5">
      <c r="A133" s="31"/>
      <c r="B133" s="32"/>
      <c r="C133" s="33"/>
      <c r="D133" s="196" t="s">
        <v>127</v>
      </c>
      <c r="E133" s="33"/>
      <c r="F133" s="201" t="s">
        <v>128</v>
      </c>
      <c r="G133" s="33"/>
      <c r="H133" s="33"/>
      <c r="I133" s="198"/>
      <c r="J133" s="33"/>
      <c r="K133" s="33"/>
      <c r="L133" s="36"/>
      <c r="M133" s="199"/>
      <c r="N133" s="200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127</v>
      </c>
      <c r="AU133" s="14" t="s">
        <v>86</v>
      </c>
    </row>
    <row r="134" spans="1:65" s="2" customFormat="1" ht="16.5" customHeight="1">
      <c r="A134" s="31"/>
      <c r="B134" s="32"/>
      <c r="C134" s="183" t="s">
        <v>116</v>
      </c>
      <c r="D134" s="183" t="s">
        <v>118</v>
      </c>
      <c r="E134" s="184" t="s">
        <v>142</v>
      </c>
      <c r="F134" s="185" t="s">
        <v>143</v>
      </c>
      <c r="G134" s="186" t="s">
        <v>121</v>
      </c>
      <c r="H134" s="187">
        <v>80</v>
      </c>
      <c r="I134" s="188"/>
      <c r="J134" s="189">
        <f>ROUND(I134*H134,2)</f>
        <v>0</v>
      </c>
      <c r="K134" s="185" t="s">
        <v>122</v>
      </c>
      <c r="L134" s="36"/>
      <c r="M134" s="190" t="s">
        <v>1</v>
      </c>
      <c r="N134" s="191" t="s">
        <v>42</v>
      </c>
      <c r="O134" s="68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123</v>
      </c>
      <c r="AT134" s="194" t="s">
        <v>118</v>
      </c>
      <c r="AU134" s="194" t="s">
        <v>86</v>
      </c>
      <c r="AY134" s="14" t="s">
        <v>115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4" t="s">
        <v>84</v>
      </c>
      <c r="BK134" s="195">
        <f>ROUND(I134*H134,2)</f>
        <v>0</v>
      </c>
      <c r="BL134" s="14" t="s">
        <v>123</v>
      </c>
      <c r="BM134" s="194" t="s">
        <v>144</v>
      </c>
    </row>
    <row r="135" spans="1:65" s="2" customFormat="1" ht="39">
      <c r="A135" s="31"/>
      <c r="B135" s="32"/>
      <c r="C135" s="33"/>
      <c r="D135" s="196" t="s">
        <v>125</v>
      </c>
      <c r="E135" s="33"/>
      <c r="F135" s="197" t="s">
        <v>145</v>
      </c>
      <c r="G135" s="33"/>
      <c r="H135" s="33"/>
      <c r="I135" s="198"/>
      <c r="J135" s="33"/>
      <c r="K135" s="33"/>
      <c r="L135" s="36"/>
      <c r="M135" s="199"/>
      <c r="N135" s="200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125</v>
      </c>
      <c r="AU135" s="14" t="s">
        <v>86</v>
      </c>
    </row>
    <row r="136" spans="1:65" s="2" customFormat="1" ht="19.5">
      <c r="A136" s="31"/>
      <c r="B136" s="32"/>
      <c r="C136" s="33"/>
      <c r="D136" s="196" t="s">
        <v>127</v>
      </c>
      <c r="E136" s="33"/>
      <c r="F136" s="201" t="s">
        <v>128</v>
      </c>
      <c r="G136" s="33"/>
      <c r="H136" s="33"/>
      <c r="I136" s="198"/>
      <c r="J136" s="33"/>
      <c r="K136" s="33"/>
      <c r="L136" s="36"/>
      <c r="M136" s="199"/>
      <c r="N136" s="200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127</v>
      </c>
      <c r="AU136" s="14" t="s">
        <v>86</v>
      </c>
    </row>
    <row r="137" spans="1:65" s="2" customFormat="1" ht="16.5" customHeight="1">
      <c r="A137" s="31"/>
      <c r="B137" s="32"/>
      <c r="C137" s="183" t="s">
        <v>146</v>
      </c>
      <c r="D137" s="183" t="s">
        <v>118</v>
      </c>
      <c r="E137" s="184" t="s">
        <v>147</v>
      </c>
      <c r="F137" s="185" t="s">
        <v>148</v>
      </c>
      <c r="G137" s="186" t="s">
        <v>121</v>
      </c>
      <c r="H137" s="187">
        <v>80</v>
      </c>
      <c r="I137" s="188"/>
      <c r="J137" s="189">
        <f>ROUND(I137*H137,2)</f>
        <v>0</v>
      </c>
      <c r="K137" s="185" t="s">
        <v>122</v>
      </c>
      <c r="L137" s="36"/>
      <c r="M137" s="190" t="s">
        <v>1</v>
      </c>
      <c r="N137" s="191" t="s">
        <v>42</v>
      </c>
      <c r="O137" s="68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123</v>
      </c>
      <c r="AT137" s="194" t="s">
        <v>118</v>
      </c>
      <c r="AU137" s="194" t="s">
        <v>86</v>
      </c>
      <c r="AY137" s="14" t="s">
        <v>115</v>
      </c>
      <c r="BE137" s="195">
        <f>IF(N137="základní",J137,0)</f>
        <v>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4" t="s">
        <v>84</v>
      </c>
      <c r="BK137" s="195">
        <f>ROUND(I137*H137,2)</f>
        <v>0</v>
      </c>
      <c r="BL137" s="14" t="s">
        <v>123</v>
      </c>
      <c r="BM137" s="194" t="s">
        <v>149</v>
      </c>
    </row>
    <row r="138" spans="1:65" s="2" customFormat="1" ht="39">
      <c r="A138" s="31"/>
      <c r="B138" s="32"/>
      <c r="C138" s="33"/>
      <c r="D138" s="196" t="s">
        <v>125</v>
      </c>
      <c r="E138" s="33"/>
      <c r="F138" s="197" t="s">
        <v>150</v>
      </c>
      <c r="G138" s="33"/>
      <c r="H138" s="33"/>
      <c r="I138" s="198"/>
      <c r="J138" s="33"/>
      <c r="K138" s="33"/>
      <c r="L138" s="36"/>
      <c r="M138" s="199"/>
      <c r="N138" s="200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125</v>
      </c>
      <c r="AU138" s="14" t="s">
        <v>86</v>
      </c>
    </row>
    <row r="139" spans="1:65" s="2" customFormat="1" ht="19.5">
      <c r="A139" s="31"/>
      <c r="B139" s="32"/>
      <c r="C139" s="33"/>
      <c r="D139" s="196" t="s">
        <v>127</v>
      </c>
      <c r="E139" s="33"/>
      <c r="F139" s="201" t="s">
        <v>128</v>
      </c>
      <c r="G139" s="33"/>
      <c r="H139" s="33"/>
      <c r="I139" s="198"/>
      <c r="J139" s="33"/>
      <c r="K139" s="33"/>
      <c r="L139" s="36"/>
      <c r="M139" s="199"/>
      <c r="N139" s="200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127</v>
      </c>
      <c r="AU139" s="14" t="s">
        <v>86</v>
      </c>
    </row>
    <row r="140" spans="1:65" s="2" customFormat="1" ht="16.5" customHeight="1">
      <c r="A140" s="31"/>
      <c r="B140" s="32"/>
      <c r="C140" s="183" t="s">
        <v>151</v>
      </c>
      <c r="D140" s="183" t="s">
        <v>118</v>
      </c>
      <c r="E140" s="184" t="s">
        <v>152</v>
      </c>
      <c r="F140" s="185" t="s">
        <v>153</v>
      </c>
      <c r="G140" s="186" t="s">
        <v>121</v>
      </c>
      <c r="H140" s="187">
        <v>120</v>
      </c>
      <c r="I140" s="188"/>
      <c r="J140" s="189">
        <f>ROUND(I140*H140,2)</f>
        <v>0</v>
      </c>
      <c r="K140" s="185" t="s">
        <v>122</v>
      </c>
      <c r="L140" s="36"/>
      <c r="M140" s="190" t="s">
        <v>1</v>
      </c>
      <c r="N140" s="191" t="s">
        <v>42</v>
      </c>
      <c r="O140" s="68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4" t="s">
        <v>123</v>
      </c>
      <c r="AT140" s="194" t="s">
        <v>118</v>
      </c>
      <c r="AU140" s="194" t="s">
        <v>86</v>
      </c>
      <c r="AY140" s="14" t="s">
        <v>115</v>
      </c>
      <c r="BE140" s="195">
        <f>IF(N140="základní",J140,0)</f>
        <v>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4" t="s">
        <v>84</v>
      </c>
      <c r="BK140" s="195">
        <f>ROUND(I140*H140,2)</f>
        <v>0</v>
      </c>
      <c r="BL140" s="14" t="s">
        <v>123</v>
      </c>
      <c r="BM140" s="194" t="s">
        <v>154</v>
      </c>
    </row>
    <row r="141" spans="1:65" s="2" customFormat="1" ht="39">
      <c r="A141" s="31"/>
      <c r="B141" s="32"/>
      <c r="C141" s="33"/>
      <c r="D141" s="196" t="s">
        <v>125</v>
      </c>
      <c r="E141" s="33"/>
      <c r="F141" s="197" t="s">
        <v>155</v>
      </c>
      <c r="G141" s="33"/>
      <c r="H141" s="33"/>
      <c r="I141" s="198"/>
      <c r="J141" s="33"/>
      <c r="K141" s="33"/>
      <c r="L141" s="36"/>
      <c r="M141" s="199"/>
      <c r="N141" s="200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125</v>
      </c>
      <c r="AU141" s="14" t="s">
        <v>86</v>
      </c>
    </row>
    <row r="142" spans="1:65" s="2" customFormat="1" ht="19.5">
      <c r="A142" s="31"/>
      <c r="B142" s="32"/>
      <c r="C142" s="33"/>
      <c r="D142" s="196" t="s">
        <v>127</v>
      </c>
      <c r="E142" s="33"/>
      <c r="F142" s="201" t="s">
        <v>128</v>
      </c>
      <c r="G142" s="33"/>
      <c r="H142" s="33"/>
      <c r="I142" s="198"/>
      <c r="J142" s="33"/>
      <c r="K142" s="33"/>
      <c r="L142" s="36"/>
      <c r="M142" s="199"/>
      <c r="N142" s="200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127</v>
      </c>
      <c r="AU142" s="14" t="s">
        <v>86</v>
      </c>
    </row>
    <row r="143" spans="1:65" s="2" customFormat="1" ht="16.5" customHeight="1">
      <c r="A143" s="31"/>
      <c r="B143" s="32"/>
      <c r="C143" s="183" t="s">
        <v>156</v>
      </c>
      <c r="D143" s="183" t="s">
        <v>118</v>
      </c>
      <c r="E143" s="184" t="s">
        <v>157</v>
      </c>
      <c r="F143" s="185" t="s">
        <v>158</v>
      </c>
      <c r="G143" s="186" t="s">
        <v>121</v>
      </c>
      <c r="H143" s="187">
        <v>80</v>
      </c>
      <c r="I143" s="188"/>
      <c r="J143" s="189">
        <f>ROUND(I143*H143,2)</f>
        <v>0</v>
      </c>
      <c r="K143" s="185" t="s">
        <v>122</v>
      </c>
      <c r="L143" s="36"/>
      <c r="M143" s="190" t="s">
        <v>1</v>
      </c>
      <c r="N143" s="191" t="s">
        <v>42</v>
      </c>
      <c r="O143" s="68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123</v>
      </c>
      <c r="AT143" s="194" t="s">
        <v>118</v>
      </c>
      <c r="AU143" s="194" t="s">
        <v>86</v>
      </c>
      <c r="AY143" s="14" t="s">
        <v>115</v>
      </c>
      <c r="BE143" s="195">
        <f>IF(N143="základní",J143,0)</f>
        <v>0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4" t="s">
        <v>84</v>
      </c>
      <c r="BK143" s="195">
        <f>ROUND(I143*H143,2)</f>
        <v>0</v>
      </c>
      <c r="BL143" s="14" t="s">
        <v>123</v>
      </c>
      <c r="BM143" s="194" t="s">
        <v>159</v>
      </c>
    </row>
    <row r="144" spans="1:65" s="2" customFormat="1" ht="39">
      <c r="A144" s="31"/>
      <c r="B144" s="32"/>
      <c r="C144" s="33"/>
      <c r="D144" s="196" t="s">
        <v>125</v>
      </c>
      <c r="E144" s="33"/>
      <c r="F144" s="197" t="s">
        <v>160</v>
      </c>
      <c r="G144" s="33"/>
      <c r="H144" s="33"/>
      <c r="I144" s="198"/>
      <c r="J144" s="33"/>
      <c r="K144" s="33"/>
      <c r="L144" s="36"/>
      <c r="M144" s="199"/>
      <c r="N144" s="200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125</v>
      </c>
      <c r="AU144" s="14" t="s">
        <v>86</v>
      </c>
    </row>
    <row r="145" spans="1:65" s="2" customFormat="1" ht="19.5">
      <c r="A145" s="31"/>
      <c r="B145" s="32"/>
      <c r="C145" s="33"/>
      <c r="D145" s="196" t="s">
        <v>127</v>
      </c>
      <c r="E145" s="33"/>
      <c r="F145" s="201" t="s">
        <v>128</v>
      </c>
      <c r="G145" s="33"/>
      <c r="H145" s="33"/>
      <c r="I145" s="198"/>
      <c r="J145" s="33"/>
      <c r="K145" s="33"/>
      <c r="L145" s="36"/>
      <c r="M145" s="199"/>
      <c r="N145" s="200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127</v>
      </c>
      <c r="AU145" s="14" t="s">
        <v>86</v>
      </c>
    </row>
    <row r="146" spans="1:65" s="2" customFormat="1" ht="16.5" customHeight="1">
      <c r="A146" s="31"/>
      <c r="B146" s="32"/>
      <c r="C146" s="183" t="s">
        <v>161</v>
      </c>
      <c r="D146" s="183" t="s">
        <v>118</v>
      </c>
      <c r="E146" s="184" t="s">
        <v>162</v>
      </c>
      <c r="F146" s="185" t="s">
        <v>163</v>
      </c>
      <c r="G146" s="186" t="s">
        <v>121</v>
      </c>
      <c r="H146" s="187">
        <v>120</v>
      </c>
      <c r="I146" s="188"/>
      <c r="J146" s="189">
        <f>ROUND(I146*H146,2)</f>
        <v>0</v>
      </c>
      <c r="K146" s="185" t="s">
        <v>122</v>
      </c>
      <c r="L146" s="36"/>
      <c r="M146" s="190" t="s">
        <v>1</v>
      </c>
      <c r="N146" s="191" t="s">
        <v>42</v>
      </c>
      <c r="O146" s="68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123</v>
      </c>
      <c r="AT146" s="194" t="s">
        <v>118</v>
      </c>
      <c r="AU146" s="194" t="s">
        <v>86</v>
      </c>
      <c r="AY146" s="14" t="s">
        <v>115</v>
      </c>
      <c r="BE146" s="195">
        <f>IF(N146="základní",J146,0)</f>
        <v>0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4" t="s">
        <v>84</v>
      </c>
      <c r="BK146" s="195">
        <f>ROUND(I146*H146,2)</f>
        <v>0</v>
      </c>
      <c r="BL146" s="14" t="s">
        <v>123</v>
      </c>
      <c r="BM146" s="194" t="s">
        <v>164</v>
      </c>
    </row>
    <row r="147" spans="1:65" s="2" customFormat="1" ht="39">
      <c r="A147" s="31"/>
      <c r="B147" s="32"/>
      <c r="C147" s="33"/>
      <c r="D147" s="196" t="s">
        <v>125</v>
      </c>
      <c r="E147" s="33"/>
      <c r="F147" s="197" t="s">
        <v>165</v>
      </c>
      <c r="G147" s="33"/>
      <c r="H147" s="33"/>
      <c r="I147" s="198"/>
      <c r="J147" s="33"/>
      <c r="K147" s="33"/>
      <c r="L147" s="36"/>
      <c r="M147" s="199"/>
      <c r="N147" s="200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125</v>
      </c>
      <c r="AU147" s="14" t="s">
        <v>86</v>
      </c>
    </row>
    <row r="148" spans="1:65" s="2" customFormat="1" ht="19.5">
      <c r="A148" s="31"/>
      <c r="B148" s="32"/>
      <c r="C148" s="33"/>
      <c r="D148" s="196" t="s">
        <v>127</v>
      </c>
      <c r="E148" s="33"/>
      <c r="F148" s="201" t="s">
        <v>128</v>
      </c>
      <c r="G148" s="33"/>
      <c r="H148" s="33"/>
      <c r="I148" s="198"/>
      <c r="J148" s="33"/>
      <c r="K148" s="33"/>
      <c r="L148" s="36"/>
      <c r="M148" s="199"/>
      <c r="N148" s="200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127</v>
      </c>
      <c r="AU148" s="14" t="s">
        <v>86</v>
      </c>
    </row>
    <row r="149" spans="1:65" s="2" customFormat="1" ht="16.5" customHeight="1">
      <c r="A149" s="31"/>
      <c r="B149" s="32"/>
      <c r="C149" s="183" t="s">
        <v>166</v>
      </c>
      <c r="D149" s="183" t="s">
        <v>118</v>
      </c>
      <c r="E149" s="184" t="s">
        <v>167</v>
      </c>
      <c r="F149" s="185" t="s">
        <v>168</v>
      </c>
      <c r="G149" s="186" t="s">
        <v>121</v>
      </c>
      <c r="H149" s="187">
        <v>240</v>
      </c>
      <c r="I149" s="188"/>
      <c r="J149" s="189">
        <f>ROUND(I149*H149,2)</f>
        <v>0</v>
      </c>
      <c r="K149" s="185" t="s">
        <v>122</v>
      </c>
      <c r="L149" s="36"/>
      <c r="M149" s="190" t="s">
        <v>1</v>
      </c>
      <c r="N149" s="191" t="s">
        <v>42</v>
      </c>
      <c r="O149" s="68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123</v>
      </c>
      <c r="AT149" s="194" t="s">
        <v>118</v>
      </c>
      <c r="AU149" s="194" t="s">
        <v>86</v>
      </c>
      <c r="AY149" s="14" t="s">
        <v>115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4" t="s">
        <v>84</v>
      </c>
      <c r="BK149" s="195">
        <f>ROUND(I149*H149,2)</f>
        <v>0</v>
      </c>
      <c r="BL149" s="14" t="s">
        <v>123</v>
      </c>
      <c r="BM149" s="194" t="s">
        <v>169</v>
      </c>
    </row>
    <row r="150" spans="1:65" s="2" customFormat="1" ht="29.25">
      <c r="A150" s="31"/>
      <c r="B150" s="32"/>
      <c r="C150" s="33"/>
      <c r="D150" s="196" t="s">
        <v>125</v>
      </c>
      <c r="E150" s="33"/>
      <c r="F150" s="197" t="s">
        <v>170</v>
      </c>
      <c r="G150" s="33"/>
      <c r="H150" s="33"/>
      <c r="I150" s="198"/>
      <c r="J150" s="33"/>
      <c r="K150" s="33"/>
      <c r="L150" s="36"/>
      <c r="M150" s="199"/>
      <c r="N150" s="200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125</v>
      </c>
      <c r="AU150" s="14" t="s">
        <v>86</v>
      </c>
    </row>
    <row r="151" spans="1:65" s="2" customFormat="1" ht="19.5">
      <c r="A151" s="31"/>
      <c r="B151" s="32"/>
      <c r="C151" s="33"/>
      <c r="D151" s="196" t="s">
        <v>127</v>
      </c>
      <c r="E151" s="33"/>
      <c r="F151" s="201" t="s">
        <v>128</v>
      </c>
      <c r="G151" s="33"/>
      <c r="H151" s="33"/>
      <c r="I151" s="198"/>
      <c r="J151" s="33"/>
      <c r="K151" s="33"/>
      <c r="L151" s="36"/>
      <c r="M151" s="199"/>
      <c r="N151" s="200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127</v>
      </c>
      <c r="AU151" s="14" t="s">
        <v>86</v>
      </c>
    </row>
    <row r="152" spans="1:65" s="2" customFormat="1" ht="16.5" customHeight="1">
      <c r="A152" s="31"/>
      <c r="B152" s="32"/>
      <c r="C152" s="183" t="s">
        <v>171</v>
      </c>
      <c r="D152" s="183" t="s">
        <v>118</v>
      </c>
      <c r="E152" s="184" t="s">
        <v>172</v>
      </c>
      <c r="F152" s="185" t="s">
        <v>173</v>
      </c>
      <c r="G152" s="186" t="s">
        <v>121</v>
      </c>
      <c r="H152" s="187">
        <v>240</v>
      </c>
      <c r="I152" s="188"/>
      <c r="J152" s="189">
        <f>ROUND(I152*H152,2)</f>
        <v>0</v>
      </c>
      <c r="K152" s="185" t="s">
        <v>122</v>
      </c>
      <c r="L152" s="36"/>
      <c r="M152" s="190" t="s">
        <v>1</v>
      </c>
      <c r="N152" s="191" t="s">
        <v>42</v>
      </c>
      <c r="O152" s="68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123</v>
      </c>
      <c r="AT152" s="194" t="s">
        <v>118</v>
      </c>
      <c r="AU152" s="194" t="s">
        <v>86</v>
      </c>
      <c r="AY152" s="14" t="s">
        <v>115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4" t="s">
        <v>84</v>
      </c>
      <c r="BK152" s="195">
        <f>ROUND(I152*H152,2)</f>
        <v>0</v>
      </c>
      <c r="BL152" s="14" t="s">
        <v>123</v>
      </c>
      <c r="BM152" s="194" t="s">
        <v>174</v>
      </c>
    </row>
    <row r="153" spans="1:65" s="2" customFormat="1" ht="29.25">
      <c r="A153" s="31"/>
      <c r="B153" s="32"/>
      <c r="C153" s="33"/>
      <c r="D153" s="196" t="s">
        <v>125</v>
      </c>
      <c r="E153" s="33"/>
      <c r="F153" s="197" t="s">
        <v>175</v>
      </c>
      <c r="G153" s="33"/>
      <c r="H153" s="33"/>
      <c r="I153" s="198"/>
      <c r="J153" s="33"/>
      <c r="K153" s="33"/>
      <c r="L153" s="36"/>
      <c r="M153" s="199"/>
      <c r="N153" s="200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125</v>
      </c>
      <c r="AU153" s="14" t="s">
        <v>86</v>
      </c>
    </row>
    <row r="154" spans="1:65" s="2" customFormat="1" ht="19.5">
      <c r="A154" s="31"/>
      <c r="B154" s="32"/>
      <c r="C154" s="33"/>
      <c r="D154" s="196" t="s">
        <v>127</v>
      </c>
      <c r="E154" s="33"/>
      <c r="F154" s="201" t="s">
        <v>128</v>
      </c>
      <c r="G154" s="33"/>
      <c r="H154" s="33"/>
      <c r="I154" s="198"/>
      <c r="J154" s="33"/>
      <c r="K154" s="33"/>
      <c r="L154" s="36"/>
      <c r="M154" s="199"/>
      <c r="N154" s="200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127</v>
      </c>
      <c r="AU154" s="14" t="s">
        <v>86</v>
      </c>
    </row>
    <row r="155" spans="1:65" s="2" customFormat="1" ht="16.5" customHeight="1">
      <c r="A155" s="31"/>
      <c r="B155" s="32"/>
      <c r="C155" s="183" t="s">
        <v>176</v>
      </c>
      <c r="D155" s="183" t="s">
        <v>118</v>
      </c>
      <c r="E155" s="184" t="s">
        <v>177</v>
      </c>
      <c r="F155" s="185" t="s">
        <v>178</v>
      </c>
      <c r="G155" s="186" t="s">
        <v>121</v>
      </c>
      <c r="H155" s="187">
        <v>240</v>
      </c>
      <c r="I155" s="188"/>
      <c r="J155" s="189">
        <f>ROUND(I155*H155,2)</f>
        <v>0</v>
      </c>
      <c r="K155" s="185" t="s">
        <v>122</v>
      </c>
      <c r="L155" s="36"/>
      <c r="M155" s="190" t="s">
        <v>1</v>
      </c>
      <c r="N155" s="191" t="s">
        <v>42</v>
      </c>
      <c r="O155" s="68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123</v>
      </c>
      <c r="AT155" s="194" t="s">
        <v>118</v>
      </c>
      <c r="AU155" s="194" t="s">
        <v>86</v>
      </c>
      <c r="AY155" s="14" t="s">
        <v>115</v>
      </c>
      <c r="BE155" s="195">
        <f>IF(N155="základní",J155,0)</f>
        <v>0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4" t="s">
        <v>84</v>
      </c>
      <c r="BK155" s="195">
        <f>ROUND(I155*H155,2)</f>
        <v>0</v>
      </c>
      <c r="BL155" s="14" t="s">
        <v>123</v>
      </c>
      <c r="BM155" s="194" t="s">
        <v>179</v>
      </c>
    </row>
    <row r="156" spans="1:65" s="2" customFormat="1" ht="29.25">
      <c r="A156" s="31"/>
      <c r="B156" s="32"/>
      <c r="C156" s="33"/>
      <c r="D156" s="196" t="s">
        <v>125</v>
      </c>
      <c r="E156" s="33"/>
      <c r="F156" s="197" t="s">
        <v>180</v>
      </c>
      <c r="G156" s="33"/>
      <c r="H156" s="33"/>
      <c r="I156" s="198"/>
      <c r="J156" s="33"/>
      <c r="K156" s="33"/>
      <c r="L156" s="36"/>
      <c r="M156" s="199"/>
      <c r="N156" s="200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125</v>
      </c>
      <c r="AU156" s="14" t="s">
        <v>86</v>
      </c>
    </row>
    <row r="157" spans="1:65" s="2" customFormat="1" ht="19.5">
      <c r="A157" s="31"/>
      <c r="B157" s="32"/>
      <c r="C157" s="33"/>
      <c r="D157" s="196" t="s">
        <v>127</v>
      </c>
      <c r="E157" s="33"/>
      <c r="F157" s="201" t="s">
        <v>128</v>
      </c>
      <c r="G157" s="33"/>
      <c r="H157" s="33"/>
      <c r="I157" s="198"/>
      <c r="J157" s="33"/>
      <c r="K157" s="33"/>
      <c r="L157" s="36"/>
      <c r="M157" s="199"/>
      <c r="N157" s="200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127</v>
      </c>
      <c r="AU157" s="14" t="s">
        <v>86</v>
      </c>
    </row>
    <row r="158" spans="1:65" s="2" customFormat="1" ht="16.5" customHeight="1">
      <c r="A158" s="31"/>
      <c r="B158" s="32"/>
      <c r="C158" s="183" t="s">
        <v>181</v>
      </c>
      <c r="D158" s="183" t="s">
        <v>118</v>
      </c>
      <c r="E158" s="184" t="s">
        <v>182</v>
      </c>
      <c r="F158" s="185" t="s">
        <v>183</v>
      </c>
      <c r="G158" s="186" t="s">
        <v>184</v>
      </c>
      <c r="H158" s="187">
        <v>79</v>
      </c>
      <c r="I158" s="188"/>
      <c r="J158" s="189">
        <f>ROUND(I158*H158,2)</f>
        <v>0</v>
      </c>
      <c r="K158" s="185" t="s">
        <v>122</v>
      </c>
      <c r="L158" s="36"/>
      <c r="M158" s="190" t="s">
        <v>1</v>
      </c>
      <c r="N158" s="191" t="s">
        <v>42</v>
      </c>
      <c r="O158" s="68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4" t="s">
        <v>123</v>
      </c>
      <c r="AT158" s="194" t="s">
        <v>118</v>
      </c>
      <c r="AU158" s="194" t="s">
        <v>86</v>
      </c>
      <c r="AY158" s="14" t="s">
        <v>115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4" t="s">
        <v>84</v>
      </c>
      <c r="BK158" s="195">
        <f>ROUND(I158*H158,2)</f>
        <v>0</v>
      </c>
      <c r="BL158" s="14" t="s">
        <v>123</v>
      </c>
      <c r="BM158" s="194" t="s">
        <v>185</v>
      </c>
    </row>
    <row r="159" spans="1:65" s="2" customFormat="1" ht="19.5">
      <c r="A159" s="31"/>
      <c r="B159" s="32"/>
      <c r="C159" s="33"/>
      <c r="D159" s="196" t="s">
        <v>125</v>
      </c>
      <c r="E159" s="33"/>
      <c r="F159" s="197" t="s">
        <v>186</v>
      </c>
      <c r="G159" s="33"/>
      <c r="H159" s="33"/>
      <c r="I159" s="198"/>
      <c r="J159" s="33"/>
      <c r="K159" s="33"/>
      <c r="L159" s="36"/>
      <c r="M159" s="199"/>
      <c r="N159" s="200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125</v>
      </c>
      <c r="AU159" s="14" t="s">
        <v>86</v>
      </c>
    </row>
    <row r="160" spans="1:65" s="2" customFormat="1" ht="19.5">
      <c r="A160" s="31"/>
      <c r="B160" s="32"/>
      <c r="C160" s="33"/>
      <c r="D160" s="196" t="s">
        <v>127</v>
      </c>
      <c r="E160" s="33"/>
      <c r="F160" s="201" t="s">
        <v>187</v>
      </c>
      <c r="G160" s="33"/>
      <c r="H160" s="33"/>
      <c r="I160" s="198"/>
      <c r="J160" s="33"/>
      <c r="K160" s="33"/>
      <c r="L160" s="36"/>
      <c r="M160" s="199"/>
      <c r="N160" s="200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127</v>
      </c>
      <c r="AU160" s="14" t="s">
        <v>86</v>
      </c>
    </row>
    <row r="161" spans="1:65" s="2" customFormat="1" ht="16.5" customHeight="1">
      <c r="A161" s="31"/>
      <c r="B161" s="32"/>
      <c r="C161" s="183" t="s">
        <v>188</v>
      </c>
      <c r="D161" s="183" t="s">
        <v>118</v>
      </c>
      <c r="E161" s="184" t="s">
        <v>189</v>
      </c>
      <c r="F161" s="185" t="s">
        <v>190</v>
      </c>
      <c r="G161" s="186" t="s">
        <v>184</v>
      </c>
      <c r="H161" s="187">
        <v>80</v>
      </c>
      <c r="I161" s="188"/>
      <c r="J161" s="189">
        <f>ROUND(I161*H161,2)</f>
        <v>0</v>
      </c>
      <c r="K161" s="185" t="s">
        <v>122</v>
      </c>
      <c r="L161" s="36"/>
      <c r="M161" s="190" t="s">
        <v>1</v>
      </c>
      <c r="N161" s="191" t="s">
        <v>42</v>
      </c>
      <c r="O161" s="68"/>
      <c r="P161" s="192">
        <f>O161*H161</f>
        <v>0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4" t="s">
        <v>123</v>
      </c>
      <c r="AT161" s="194" t="s">
        <v>118</v>
      </c>
      <c r="AU161" s="194" t="s">
        <v>86</v>
      </c>
      <c r="AY161" s="14" t="s">
        <v>115</v>
      </c>
      <c r="BE161" s="195">
        <f>IF(N161="základní",J161,0)</f>
        <v>0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4" t="s">
        <v>84</v>
      </c>
      <c r="BK161" s="195">
        <f>ROUND(I161*H161,2)</f>
        <v>0</v>
      </c>
      <c r="BL161" s="14" t="s">
        <v>123</v>
      </c>
      <c r="BM161" s="194" t="s">
        <v>191</v>
      </c>
    </row>
    <row r="162" spans="1:65" s="2" customFormat="1" ht="19.5">
      <c r="A162" s="31"/>
      <c r="B162" s="32"/>
      <c r="C162" s="33"/>
      <c r="D162" s="196" t="s">
        <v>125</v>
      </c>
      <c r="E162" s="33"/>
      <c r="F162" s="197" t="s">
        <v>192</v>
      </c>
      <c r="G162" s="33"/>
      <c r="H162" s="33"/>
      <c r="I162" s="198"/>
      <c r="J162" s="33"/>
      <c r="K162" s="33"/>
      <c r="L162" s="36"/>
      <c r="M162" s="199"/>
      <c r="N162" s="200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125</v>
      </c>
      <c r="AU162" s="14" t="s">
        <v>86</v>
      </c>
    </row>
    <row r="163" spans="1:65" s="2" customFormat="1" ht="19.5">
      <c r="A163" s="31"/>
      <c r="B163" s="32"/>
      <c r="C163" s="33"/>
      <c r="D163" s="196" t="s">
        <v>127</v>
      </c>
      <c r="E163" s="33"/>
      <c r="F163" s="201" t="s">
        <v>187</v>
      </c>
      <c r="G163" s="33"/>
      <c r="H163" s="33"/>
      <c r="I163" s="198"/>
      <c r="J163" s="33"/>
      <c r="K163" s="33"/>
      <c r="L163" s="36"/>
      <c r="M163" s="199"/>
      <c r="N163" s="200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127</v>
      </c>
      <c r="AU163" s="14" t="s">
        <v>86</v>
      </c>
    </row>
    <row r="164" spans="1:65" s="2" customFormat="1" ht="16.5" customHeight="1">
      <c r="A164" s="31"/>
      <c r="B164" s="32"/>
      <c r="C164" s="183" t="s">
        <v>8</v>
      </c>
      <c r="D164" s="183" t="s">
        <v>118</v>
      </c>
      <c r="E164" s="184" t="s">
        <v>193</v>
      </c>
      <c r="F164" s="185" t="s">
        <v>194</v>
      </c>
      <c r="G164" s="186" t="s">
        <v>184</v>
      </c>
      <c r="H164" s="187">
        <v>240</v>
      </c>
      <c r="I164" s="188"/>
      <c r="J164" s="189">
        <f>ROUND(I164*H164,2)</f>
        <v>0</v>
      </c>
      <c r="K164" s="185" t="s">
        <v>122</v>
      </c>
      <c r="L164" s="36"/>
      <c r="M164" s="190" t="s">
        <v>1</v>
      </c>
      <c r="N164" s="191" t="s">
        <v>42</v>
      </c>
      <c r="O164" s="68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4" t="s">
        <v>123</v>
      </c>
      <c r="AT164" s="194" t="s">
        <v>118</v>
      </c>
      <c r="AU164" s="194" t="s">
        <v>86</v>
      </c>
      <c r="AY164" s="14" t="s">
        <v>115</v>
      </c>
      <c r="BE164" s="195">
        <f>IF(N164="základní",J164,0)</f>
        <v>0</v>
      </c>
      <c r="BF164" s="195">
        <f>IF(N164="snížená",J164,0)</f>
        <v>0</v>
      </c>
      <c r="BG164" s="195">
        <f>IF(N164="zákl. přenesená",J164,0)</f>
        <v>0</v>
      </c>
      <c r="BH164" s="195">
        <f>IF(N164="sníž. přenesená",J164,0)</f>
        <v>0</v>
      </c>
      <c r="BI164" s="195">
        <f>IF(N164="nulová",J164,0)</f>
        <v>0</v>
      </c>
      <c r="BJ164" s="14" t="s">
        <v>84</v>
      </c>
      <c r="BK164" s="195">
        <f>ROUND(I164*H164,2)</f>
        <v>0</v>
      </c>
      <c r="BL164" s="14" t="s">
        <v>123</v>
      </c>
      <c r="BM164" s="194" t="s">
        <v>195</v>
      </c>
    </row>
    <row r="165" spans="1:65" s="2" customFormat="1" ht="19.5">
      <c r="A165" s="31"/>
      <c r="B165" s="32"/>
      <c r="C165" s="33"/>
      <c r="D165" s="196" t="s">
        <v>125</v>
      </c>
      <c r="E165" s="33"/>
      <c r="F165" s="197" t="s">
        <v>196</v>
      </c>
      <c r="G165" s="33"/>
      <c r="H165" s="33"/>
      <c r="I165" s="198"/>
      <c r="J165" s="33"/>
      <c r="K165" s="33"/>
      <c r="L165" s="36"/>
      <c r="M165" s="199"/>
      <c r="N165" s="200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125</v>
      </c>
      <c r="AU165" s="14" t="s">
        <v>86</v>
      </c>
    </row>
    <row r="166" spans="1:65" s="2" customFormat="1" ht="19.5">
      <c r="A166" s="31"/>
      <c r="B166" s="32"/>
      <c r="C166" s="33"/>
      <c r="D166" s="196" t="s">
        <v>127</v>
      </c>
      <c r="E166" s="33"/>
      <c r="F166" s="201" t="s">
        <v>187</v>
      </c>
      <c r="G166" s="33"/>
      <c r="H166" s="33"/>
      <c r="I166" s="198"/>
      <c r="J166" s="33"/>
      <c r="K166" s="33"/>
      <c r="L166" s="36"/>
      <c r="M166" s="199"/>
      <c r="N166" s="200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127</v>
      </c>
      <c r="AU166" s="14" t="s">
        <v>86</v>
      </c>
    </row>
    <row r="167" spans="1:65" s="2" customFormat="1" ht="16.5" customHeight="1">
      <c r="A167" s="31"/>
      <c r="B167" s="32"/>
      <c r="C167" s="183" t="s">
        <v>197</v>
      </c>
      <c r="D167" s="183" t="s">
        <v>118</v>
      </c>
      <c r="E167" s="184" t="s">
        <v>198</v>
      </c>
      <c r="F167" s="185" t="s">
        <v>199</v>
      </c>
      <c r="G167" s="186" t="s">
        <v>184</v>
      </c>
      <c r="H167" s="187">
        <v>240</v>
      </c>
      <c r="I167" s="188"/>
      <c r="J167" s="189">
        <f>ROUND(I167*H167,2)</f>
        <v>0</v>
      </c>
      <c r="K167" s="185" t="s">
        <v>122</v>
      </c>
      <c r="L167" s="36"/>
      <c r="M167" s="190" t="s">
        <v>1</v>
      </c>
      <c r="N167" s="191" t="s">
        <v>42</v>
      </c>
      <c r="O167" s="68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4" t="s">
        <v>123</v>
      </c>
      <c r="AT167" s="194" t="s">
        <v>118</v>
      </c>
      <c r="AU167" s="194" t="s">
        <v>86</v>
      </c>
      <c r="AY167" s="14" t="s">
        <v>115</v>
      </c>
      <c r="BE167" s="195">
        <f>IF(N167="základní",J167,0)</f>
        <v>0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4" t="s">
        <v>84</v>
      </c>
      <c r="BK167" s="195">
        <f>ROUND(I167*H167,2)</f>
        <v>0</v>
      </c>
      <c r="BL167" s="14" t="s">
        <v>123</v>
      </c>
      <c r="BM167" s="194" t="s">
        <v>200</v>
      </c>
    </row>
    <row r="168" spans="1:65" s="2" customFormat="1" ht="19.5">
      <c r="A168" s="31"/>
      <c r="B168" s="32"/>
      <c r="C168" s="33"/>
      <c r="D168" s="196" t="s">
        <v>125</v>
      </c>
      <c r="E168" s="33"/>
      <c r="F168" s="197" t="s">
        <v>201</v>
      </c>
      <c r="G168" s="33"/>
      <c r="H168" s="33"/>
      <c r="I168" s="198"/>
      <c r="J168" s="33"/>
      <c r="K168" s="33"/>
      <c r="L168" s="36"/>
      <c r="M168" s="199"/>
      <c r="N168" s="200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125</v>
      </c>
      <c r="AU168" s="14" t="s">
        <v>86</v>
      </c>
    </row>
    <row r="169" spans="1:65" s="2" customFormat="1" ht="19.5">
      <c r="A169" s="31"/>
      <c r="B169" s="32"/>
      <c r="C169" s="33"/>
      <c r="D169" s="196" t="s">
        <v>127</v>
      </c>
      <c r="E169" s="33"/>
      <c r="F169" s="201" t="s">
        <v>187</v>
      </c>
      <c r="G169" s="33"/>
      <c r="H169" s="33"/>
      <c r="I169" s="198"/>
      <c r="J169" s="33"/>
      <c r="K169" s="33"/>
      <c r="L169" s="36"/>
      <c r="M169" s="199"/>
      <c r="N169" s="200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127</v>
      </c>
      <c r="AU169" s="14" t="s">
        <v>86</v>
      </c>
    </row>
    <row r="170" spans="1:65" s="2" customFormat="1" ht="16.5" customHeight="1">
      <c r="A170" s="31"/>
      <c r="B170" s="32"/>
      <c r="C170" s="183" t="s">
        <v>202</v>
      </c>
      <c r="D170" s="183" t="s">
        <v>118</v>
      </c>
      <c r="E170" s="184" t="s">
        <v>203</v>
      </c>
      <c r="F170" s="185" t="s">
        <v>204</v>
      </c>
      <c r="G170" s="186" t="s">
        <v>184</v>
      </c>
      <c r="H170" s="187">
        <v>80</v>
      </c>
      <c r="I170" s="188"/>
      <c r="J170" s="189">
        <f>ROUND(I170*H170,2)</f>
        <v>0</v>
      </c>
      <c r="K170" s="185" t="s">
        <v>122</v>
      </c>
      <c r="L170" s="36"/>
      <c r="M170" s="190" t="s">
        <v>1</v>
      </c>
      <c r="N170" s="191" t="s">
        <v>42</v>
      </c>
      <c r="O170" s="68"/>
      <c r="P170" s="192">
        <f>O170*H170</f>
        <v>0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4" t="s">
        <v>123</v>
      </c>
      <c r="AT170" s="194" t="s">
        <v>118</v>
      </c>
      <c r="AU170" s="194" t="s">
        <v>86</v>
      </c>
      <c r="AY170" s="14" t="s">
        <v>115</v>
      </c>
      <c r="BE170" s="195">
        <f>IF(N170="základní",J170,0)</f>
        <v>0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4" t="s">
        <v>84</v>
      </c>
      <c r="BK170" s="195">
        <f>ROUND(I170*H170,2)</f>
        <v>0</v>
      </c>
      <c r="BL170" s="14" t="s">
        <v>123</v>
      </c>
      <c r="BM170" s="194" t="s">
        <v>205</v>
      </c>
    </row>
    <row r="171" spans="1:65" s="2" customFormat="1" ht="19.5">
      <c r="A171" s="31"/>
      <c r="B171" s="32"/>
      <c r="C171" s="33"/>
      <c r="D171" s="196" t="s">
        <v>125</v>
      </c>
      <c r="E171" s="33"/>
      <c r="F171" s="197" t="s">
        <v>206</v>
      </c>
      <c r="G171" s="33"/>
      <c r="H171" s="33"/>
      <c r="I171" s="198"/>
      <c r="J171" s="33"/>
      <c r="K171" s="33"/>
      <c r="L171" s="36"/>
      <c r="M171" s="199"/>
      <c r="N171" s="200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125</v>
      </c>
      <c r="AU171" s="14" t="s">
        <v>86</v>
      </c>
    </row>
    <row r="172" spans="1:65" s="2" customFormat="1" ht="19.5">
      <c r="A172" s="31"/>
      <c r="B172" s="32"/>
      <c r="C172" s="33"/>
      <c r="D172" s="196" t="s">
        <v>127</v>
      </c>
      <c r="E172" s="33"/>
      <c r="F172" s="201" t="s">
        <v>207</v>
      </c>
      <c r="G172" s="33"/>
      <c r="H172" s="33"/>
      <c r="I172" s="198"/>
      <c r="J172" s="33"/>
      <c r="K172" s="33"/>
      <c r="L172" s="36"/>
      <c r="M172" s="199"/>
      <c r="N172" s="200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127</v>
      </c>
      <c r="AU172" s="14" t="s">
        <v>86</v>
      </c>
    </row>
    <row r="173" spans="1:65" s="2" customFormat="1" ht="16.5" customHeight="1">
      <c r="A173" s="31"/>
      <c r="B173" s="32"/>
      <c r="C173" s="183" t="s">
        <v>208</v>
      </c>
      <c r="D173" s="183" t="s">
        <v>118</v>
      </c>
      <c r="E173" s="184" t="s">
        <v>209</v>
      </c>
      <c r="F173" s="185" t="s">
        <v>210</v>
      </c>
      <c r="G173" s="186" t="s">
        <v>184</v>
      </c>
      <c r="H173" s="187">
        <v>120</v>
      </c>
      <c r="I173" s="188"/>
      <c r="J173" s="189">
        <f>ROUND(I173*H173,2)</f>
        <v>0</v>
      </c>
      <c r="K173" s="185" t="s">
        <v>122</v>
      </c>
      <c r="L173" s="36"/>
      <c r="M173" s="190" t="s">
        <v>1</v>
      </c>
      <c r="N173" s="191" t="s">
        <v>42</v>
      </c>
      <c r="O173" s="68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4" t="s">
        <v>123</v>
      </c>
      <c r="AT173" s="194" t="s">
        <v>118</v>
      </c>
      <c r="AU173" s="194" t="s">
        <v>86</v>
      </c>
      <c r="AY173" s="14" t="s">
        <v>115</v>
      </c>
      <c r="BE173" s="195">
        <f>IF(N173="základní",J173,0)</f>
        <v>0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4" t="s">
        <v>84</v>
      </c>
      <c r="BK173" s="195">
        <f>ROUND(I173*H173,2)</f>
        <v>0</v>
      </c>
      <c r="BL173" s="14" t="s">
        <v>123</v>
      </c>
      <c r="BM173" s="194" t="s">
        <v>211</v>
      </c>
    </row>
    <row r="174" spans="1:65" s="2" customFormat="1" ht="19.5">
      <c r="A174" s="31"/>
      <c r="B174" s="32"/>
      <c r="C174" s="33"/>
      <c r="D174" s="196" t="s">
        <v>125</v>
      </c>
      <c r="E174" s="33"/>
      <c r="F174" s="197" t="s">
        <v>212</v>
      </c>
      <c r="G174" s="33"/>
      <c r="H174" s="33"/>
      <c r="I174" s="198"/>
      <c r="J174" s="33"/>
      <c r="K174" s="33"/>
      <c r="L174" s="36"/>
      <c r="M174" s="199"/>
      <c r="N174" s="200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125</v>
      </c>
      <c r="AU174" s="14" t="s">
        <v>86</v>
      </c>
    </row>
    <row r="175" spans="1:65" s="2" customFormat="1" ht="19.5">
      <c r="A175" s="31"/>
      <c r="B175" s="32"/>
      <c r="C175" s="33"/>
      <c r="D175" s="196" t="s">
        <v>127</v>
      </c>
      <c r="E175" s="33"/>
      <c r="F175" s="201" t="s">
        <v>207</v>
      </c>
      <c r="G175" s="33"/>
      <c r="H175" s="33"/>
      <c r="I175" s="198"/>
      <c r="J175" s="33"/>
      <c r="K175" s="33"/>
      <c r="L175" s="36"/>
      <c r="M175" s="199"/>
      <c r="N175" s="200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127</v>
      </c>
      <c r="AU175" s="14" t="s">
        <v>86</v>
      </c>
    </row>
    <row r="176" spans="1:65" s="2" customFormat="1" ht="16.5" customHeight="1">
      <c r="A176" s="31"/>
      <c r="B176" s="32"/>
      <c r="C176" s="183" t="s">
        <v>213</v>
      </c>
      <c r="D176" s="183" t="s">
        <v>118</v>
      </c>
      <c r="E176" s="184" t="s">
        <v>214</v>
      </c>
      <c r="F176" s="185" t="s">
        <v>215</v>
      </c>
      <c r="G176" s="186" t="s">
        <v>216</v>
      </c>
      <c r="H176" s="187">
        <v>8</v>
      </c>
      <c r="I176" s="188"/>
      <c r="J176" s="189">
        <f>ROUND(I176*H176,2)</f>
        <v>0</v>
      </c>
      <c r="K176" s="185" t="s">
        <v>122</v>
      </c>
      <c r="L176" s="36"/>
      <c r="M176" s="190" t="s">
        <v>1</v>
      </c>
      <c r="N176" s="191" t="s">
        <v>42</v>
      </c>
      <c r="O176" s="68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4" t="s">
        <v>123</v>
      </c>
      <c r="AT176" s="194" t="s">
        <v>118</v>
      </c>
      <c r="AU176" s="194" t="s">
        <v>86</v>
      </c>
      <c r="AY176" s="14" t="s">
        <v>115</v>
      </c>
      <c r="BE176" s="195">
        <f>IF(N176="základní",J176,0)</f>
        <v>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4" t="s">
        <v>84</v>
      </c>
      <c r="BK176" s="195">
        <f>ROUND(I176*H176,2)</f>
        <v>0</v>
      </c>
      <c r="BL176" s="14" t="s">
        <v>123</v>
      </c>
      <c r="BM176" s="194" t="s">
        <v>217</v>
      </c>
    </row>
    <row r="177" spans="1:65" s="2" customFormat="1" ht="29.25">
      <c r="A177" s="31"/>
      <c r="B177" s="32"/>
      <c r="C177" s="33"/>
      <c r="D177" s="196" t="s">
        <v>125</v>
      </c>
      <c r="E177" s="33"/>
      <c r="F177" s="197" t="s">
        <v>218</v>
      </c>
      <c r="G177" s="33"/>
      <c r="H177" s="33"/>
      <c r="I177" s="198"/>
      <c r="J177" s="33"/>
      <c r="K177" s="33"/>
      <c r="L177" s="36"/>
      <c r="M177" s="199"/>
      <c r="N177" s="200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125</v>
      </c>
      <c r="AU177" s="14" t="s">
        <v>86</v>
      </c>
    </row>
    <row r="178" spans="1:65" s="2" customFormat="1" ht="16.5" customHeight="1">
      <c r="A178" s="31"/>
      <c r="B178" s="32"/>
      <c r="C178" s="183" t="s">
        <v>219</v>
      </c>
      <c r="D178" s="183" t="s">
        <v>118</v>
      </c>
      <c r="E178" s="184" t="s">
        <v>220</v>
      </c>
      <c r="F178" s="185" t="s">
        <v>221</v>
      </c>
      <c r="G178" s="186" t="s">
        <v>216</v>
      </c>
      <c r="H178" s="187">
        <v>8</v>
      </c>
      <c r="I178" s="188"/>
      <c r="J178" s="189">
        <f>ROUND(I178*H178,2)</f>
        <v>0</v>
      </c>
      <c r="K178" s="185" t="s">
        <v>122</v>
      </c>
      <c r="L178" s="36"/>
      <c r="M178" s="190" t="s">
        <v>1</v>
      </c>
      <c r="N178" s="191" t="s">
        <v>42</v>
      </c>
      <c r="O178" s="68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4" t="s">
        <v>123</v>
      </c>
      <c r="AT178" s="194" t="s">
        <v>118</v>
      </c>
      <c r="AU178" s="194" t="s">
        <v>86</v>
      </c>
      <c r="AY178" s="14" t="s">
        <v>115</v>
      </c>
      <c r="BE178" s="195">
        <f>IF(N178="základní",J178,0)</f>
        <v>0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4" t="s">
        <v>84</v>
      </c>
      <c r="BK178" s="195">
        <f>ROUND(I178*H178,2)</f>
        <v>0</v>
      </c>
      <c r="BL178" s="14" t="s">
        <v>123</v>
      </c>
      <c r="BM178" s="194" t="s">
        <v>222</v>
      </c>
    </row>
    <row r="179" spans="1:65" s="2" customFormat="1" ht="29.25">
      <c r="A179" s="31"/>
      <c r="B179" s="32"/>
      <c r="C179" s="33"/>
      <c r="D179" s="196" t="s">
        <v>125</v>
      </c>
      <c r="E179" s="33"/>
      <c r="F179" s="197" t="s">
        <v>223</v>
      </c>
      <c r="G179" s="33"/>
      <c r="H179" s="33"/>
      <c r="I179" s="198"/>
      <c r="J179" s="33"/>
      <c r="K179" s="33"/>
      <c r="L179" s="36"/>
      <c r="M179" s="199"/>
      <c r="N179" s="200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125</v>
      </c>
      <c r="AU179" s="14" t="s">
        <v>86</v>
      </c>
    </row>
    <row r="180" spans="1:65" s="2" customFormat="1" ht="16.5" customHeight="1">
      <c r="A180" s="31"/>
      <c r="B180" s="32"/>
      <c r="C180" s="183" t="s">
        <v>7</v>
      </c>
      <c r="D180" s="183" t="s">
        <v>118</v>
      </c>
      <c r="E180" s="184" t="s">
        <v>224</v>
      </c>
      <c r="F180" s="185" t="s">
        <v>225</v>
      </c>
      <c r="G180" s="186" t="s">
        <v>216</v>
      </c>
      <c r="H180" s="187">
        <v>8</v>
      </c>
      <c r="I180" s="188"/>
      <c r="J180" s="189">
        <f>ROUND(I180*H180,2)</f>
        <v>0</v>
      </c>
      <c r="K180" s="185" t="s">
        <v>122</v>
      </c>
      <c r="L180" s="36"/>
      <c r="M180" s="190" t="s">
        <v>1</v>
      </c>
      <c r="N180" s="191" t="s">
        <v>42</v>
      </c>
      <c r="O180" s="68"/>
      <c r="P180" s="192">
        <f>O180*H180</f>
        <v>0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4" t="s">
        <v>123</v>
      </c>
      <c r="AT180" s="194" t="s">
        <v>118</v>
      </c>
      <c r="AU180" s="194" t="s">
        <v>86</v>
      </c>
      <c r="AY180" s="14" t="s">
        <v>115</v>
      </c>
      <c r="BE180" s="195">
        <f>IF(N180="základní",J180,0)</f>
        <v>0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4" t="s">
        <v>84</v>
      </c>
      <c r="BK180" s="195">
        <f>ROUND(I180*H180,2)</f>
        <v>0</v>
      </c>
      <c r="BL180" s="14" t="s">
        <v>123</v>
      </c>
      <c r="BM180" s="194" t="s">
        <v>226</v>
      </c>
    </row>
    <row r="181" spans="1:65" s="2" customFormat="1" ht="29.25">
      <c r="A181" s="31"/>
      <c r="B181" s="32"/>
      <c r="C181" s="33"/>
      <c r="D181" s="196" t="s">
        <v>125</v>
      </c>
      <c r="E181" s="33"/>
      <c r="F181" s="197" t="s">
        <v>227</v>
      </c>
      <c r="G181" s="33"/>
      <c r="H181" s="33"/>
      <c r="I181" s="198"/>
      <c r="J181" s="33"/>
      <c r="K181" s="33"/>
      <c r="L181" s="36"/>
      <c r="M181" s="199"/>
      <c r="N181" s="200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125</v>
      </c>
      <c r="AU181" s="14" t="s">
        <v>86</v>
      </c>
    </row>
    <row r="182" spans="1:65" s="2" customFormat="1" ht="21.75" customHeight="1">
      <c r="A182" s="31"/>
      <c r="B182" s="32"/>
      <c r="C182" s="183" t="s">
        <v>228</v>
      </c>
      <c r="D182" s="183" t="s">
        <v>118</v>
      </c>
      <c r="E182" s="184" t="s">
        <v>229</v>
      </c>
      <c r="F182" s="185" t="s">
        <v>230</v>
      </c>
      <c r="G182" s="186" t="s">
        <v>231</v>
      </c>
      <c r="H182" s="187">
        <v>1</v>
      </c>
      <c r="I182" s="188"/>
      <c r="J182" s="189">
        <f>ROUND(I182*H182,2)</f>
        <v>0</v>
      </c>
      <c r="K182" s="185" t="s">
        <v>122</v>
      </c>
      <c r="L182" s="36"/>
      <c r="M182" s="190" t="s">
        <v>1</v>
      </c>
      <c r="N182" s="191" t="s">
        <v>42</v>
      </c>
      <c r="O182" s="68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4" t="s">
        <v>123</v>
      </c>
      <c r="AT182" s="194" t="s">
        <v>118</v>
      </c>
      <c r="AU182" s="194" t="s">
        <v>86</v>
      </c>
      <c r="AY182" s="14" t="s">
        <v>115</v>
      </c>
      <c r="BE182" s="195">
        <f>IF(N182="základní",J182,0)</f>
        <v>0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4" t="s">
        <v>84</v>
      </c>
      <c r="BK182" s="195">
        <f>ROUND(I182*H182,2)</f>
        <v>0</v>
      </c>
      <c r="BL182" s="14" t="s">
        <v>123</v>
      </c>
      <c r="BM182" s="194" t="s">
        <v>232</v>
      </c>
    </row>
    <row r="183" spans="1:65" s="2" customFormat="1" ht="19.5">
      <c r="A183" s="31"/>
      <c r="B183" s="32"/>
      <c r="C183" s="33"/>
      <c r="D183" s="196" t="s">
        <v>125</v>
      </c>
      <c r="E183" s="33"/>
      <c r="F183" s="197" t="s">
        <v>233</v>
      </c>
      <c r="G183" s="33"/>
      <c r="H183" s="33"/>
      <c r="I183" s="198"/>
      <c r="J183" s="33"/>
      <c r="K183" s="33"/>
      <c r="L183" s="36"/>
      <c r="M183" s="199"/>
      <c r="N183" s="200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125</v>
      </c>
      <c r="AU183" s="14" t="s">
        <v>86</v>
      </c>
    </row>
    <row r="184" spans="1:65" s="2" customFormat="1" ht="16.5" customHeight="1">
      <c r="A184" s="31"/>
      <c r="B184" s="32"/>
      <c r="C184" s="183" t="s">
        <v>234</v>
      </c>
      <c r="D184" s="183" t="s">
        <v>118</v>
      </c>
      <c r="E184" s="184" t="s">
        <v>235</v>
      </c>
      <c r="F184" s="185" t="s">
        <v>236</v>
      </c>
      <c r="G184" s="186" t="s">
        <v>231</v>
      </c>
      <c r="H184" s="187">
        <v>1</v>
      </c>
      <c r="I184" s="188"/>
      <c r="J184" s="189">
        <f>ROUND(I184*H184,2)</f>
        <v>0</v>
      </c>
      <c r="K184" s="185" t="s">
        <v>122</v>
      </c>
      <c r="L184" s="36"/>
      <c r="M184" s="190" t="s">
        <v>1</v>
      </c>
      <c r="N184" s="191" t="s">
        <v>42</v>
      </c>
      <c r="O184" s="68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4" t="s">
        <v>123</v>
      </c>
      <c r="AT184" s="194" t="s">
        <v>118</v>
      </c>
      <c r="AU184" s="194" t="s">
        <v>86</v>
      </c>
      <c r="AY184" s="14" t="s">
        <v>115</v>
      </c>
      <c r="BE184" s="195">
        <f>IF(N184="základní",J184,0)</f>
        <v>0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4" t="s">
        <v>84</v>
      </c>
      <c r="BK184" s="195">
        <f>ROUND(I184*H184,2)</f>
        <v>0</v>
      </c>
      <c r="BL184" s="14" t="s">
        <v>123</v>
      </c>
      <c r="BM184" s="194" t="s">
        <v>237</v>
      </c>
    </row>
    <row r="185" spans="1:65" s="2" customFormat="1" ht="19.5">
      <c r="A185" s="31"/>
      <c r="B185" s="32"/>
      <c r="C185" s="33"/>
      <c r="D185" s="196" t="s">
        <v>125</v>
      </c>
      <c r="E185" s="33"/>
      <c r="F185" s="197" t="s">
        <v>238</v>
      </c>
      <c r="G185" s="33"/>
      <c r="H185" s="33"/>
      <c r="I185" s="198"/>
      <c r="J185" s="33"/>
      <c r="K185" s="33"/>
      <c r="L185" s="36"/>
      <c r="M185" s="199"/>
      <c r="N185" s="200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125</v>
      </c>
      <c r="AU185" s="14" t="s">
        <v>86</v>
      </c>
    </row>
    <row r="186" spans="1:65" s="2" customFormat="1" ht="16.5" customHeight="1">
      <c r="A186" s="31"/>
      <c r="B186" s="32"/>
      <c r="C186" s="183" t="s">
        <v>239</v>
      </c>
      <c r="D186" s="183" t="s">
        <v>118</v>
      </c>
      <c r="E186" s="184" t="s">
        <v>240</v>
      </c>
      <c r="F186" s="185" t="s">
        <v>241</v>
      </c>
      <c r="G186" s="186" t="s">
        <v>231</v>
      </c>
      <c r="H186" s="187">
        <v>1</v>
      </c>
      <c r="I186" s="188"/>
      <c r="J186" s="189">
        <f>ROUND(I186*H186,2)</f>
        <v>0</v>
      </c>
      <c r="K186" s="185" t="s">
        <v>122</v>
      </c>
      <c r="L186" s="36"/>
      <c r="M186" s="190" t="s">
        <v>1</v>
      </c>
      <c r="N186" s="191" t="s">
        <v>42</v>
      </c>
      <c r="O186" s="68"/>
      <c r="P186" s="192">
        <f>O186*H186</f>
        <v>0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4" t="s">
        <v>123</v>
      </c>
      <c r="AT186" s="194" t="s">
        <v>118</v>
      </c>
      <c r="AU186" s="194" t="s">
        <v>86</v>
      </c>
      <c r="AY186" s="14" t="s">
        <v>115</v>
      </c>
      <c r="BE186" s="195">
        <f>IF(N186="základní",J186,0)</f>
        <v>0</v>
      </c>
      <c r="BF186" s="195">
        <f>IF(N186="snížená",J186,0)</f>
        <v>0</v>
      </c>
      <c r="BG186" s="195">
        <f>IF(N186="zákl. přenesená",J186,0)</f>
        <v>0</v>
      </c>
      <c r="BH186" s="195">
        <f>IF(N186="sníž. přenesená",J186,0)</f>
        <v>0</v>
      </c>
      <c r="BI186" s="195">
        <f>IF(N186="nulová",J186,0)</f>
        <v>0</v>
      </c>
      <c r="BJ186" s="14" t="s">
        <v>84</v>
      </c>
      <c r="BK186" s="195">
        <f>ROUND(I186*H186,2)</f>
        <v>0</v>
      </c>
      <c r="BL186" s="14" t="s">
        <v>123</v>
      </c>
      <c r="BM186" s="194" t="s">
        <v>242</v>
      </c>
    </row>
    <row r="187" spans="1:65" s="2" customFormat="1" ht="19.5">
      <c r="A187" s="31"/>
      <c r="B187" s="32"/>
      <c r="C187" s="33"/>
      <c r="D187" s="196" t="s">
        <v>125</v>
      </c>
      <c r="E187" s="33"/>
      <c r="F187" s="197" t="s">
        <v>243</v>
      </c>
      <c r="G187" s="33"/>
      <c r="H187" s="33"/>
      <c r="I187" s="198"/>
      <c r="J187" s="33"/>
      <c r="K187" s="33"/>
      <c r="L187" s="36"/>
      <c r="M187" s="199"/>
      <c r="N187" s="200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125</v>
      </c>
      <c r="AU187" s="14" t="s">
        <v>86</v>
      </c>
    </row>
    <row r="188" spans="1:65" s="2" customFormat="1" ht="16.5" customHeight="1">
      <c r="A188" s="31"/>
      <c r="B188" s="32"/>
      <c r="C188" s="183" t="s">
        <v>244</v>
      </c>
      <c r="D188" s="183" t="s">
        <v>118</v>
      </c>
      <c r="E188" s="184" t="s">
        <v>245</v>
      </c>
      <c r="F188" s="185" t="s">
        <v>246</v>
      </c>
      <c r="G188" s="186" t="s">
        <v>231</v>
      </c>
      <c r="H188" s="187">
        <v>1</v>
      </c>
      <c r="I188" s="188"/>
      <c r="J188" s="189">
        <f>ROUND(I188*H188,2)</f>
        <v>0</v>
      </c>
      <c r="K188" s="185" t="s">
        <v>122</v>
      </c>
      <c r="L188" s="36"/>
      <c r="M188" s="190" t="s">
        <v>1</v>
      </c>
      <c r="N188" s="191" t="s">
        <v>42</v>
      </c>
      <c r="O188" s="68"/>
      <c r="P188" s="192">
        <f>O188*H188</f>
        <v>0</v>
      </c>
      <c r="Q188" s="192">
        <v>0</v>
      </c>
      <c r="R188" s="192">
        <f>Q188*H188</f>
        <v>0</v>
      </c>
      <c r="S188" s="192">
        <v>0</v>
      </c>
      <c r="T188" s="193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4" t="s">
        <v>123</v>
      </c>
      <c r="AT188" s="194" t="s">
        <v>118</v>
      </c>
      <c r="AU188" s="194" t="s">
        <v>86</v>
      </c>
      <c r="AY188" s="14" t="s">
        <v>115</v>
      </c>
      <c r="BE188" s="195">
        <f>IF(N188="základní",J188,0)</f>
        <v>0</v>
      </c>
      <c r="BF188" s="195">
        <f>IF(N188="snížená",J188,0)</f>
        <v>0</v>
      </c>
      <c r="BG188" s="195">
        <f>IF(N188="zákl. přenesená",J188,0)</f>
        <v>0</v>
      </c>
      <c r="BH188" s="195">
        <f>IF(N188="sníž. přenesená",J188,0)</f>
        <v>0</v>
      </c>
      <c r="BI188" s="195">
        <f>IF(N188="nulová",J188,0)</f>
        <v>0</v>
      </c>
      <c r="BJ188" s="14" t="s">
        <v>84</v>
      </c>
      <c r="BK188" s="195">
        <f>ROUND(I188*H188,2)</f>
        <v>0</v>
      </c>
      <c r="BL188" s="14" t="s">
        <v>123</v>
      </c>
      <c r="BM188" s="194" t="s">
        <v>247</v>
      </c>
    </row>
    <row r="189" spans="1:65" s="2" customFormat="1" ht="19.5">
      <c r="A189" s="31"/>
      <c r="B189" s="32"/>
      <c r="C189" s="33"/>
      <c r="D189" s="196" t="s">
        <v>125</v>
      </c>
      <c r="E189" s="33"/>
      <c r="F189" s="197" t="s">
        <v>248</v>
      </c>
      <c r="G189" s="33"/>
      <c r="H189" s="33"/>
      <c r="I189" s="198"/>
      <c r="J189" s="33"/>
      <c r="K189" s="33"/>
      <c r="L189" s="36"/>
      <c r="M189" s="199"/>
      <c r="N189" s="200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125</v>
      </c>
      <c r="AU189" s="14" t="s">
        <v>86</v>
      </c>
    </row>
    <row r="190" spans="1:65" s="2" customFormat="1" ht="21.75" customHeight="1">
      <c r="A190" s="31"/>
      <c r="B190" s="32"/>
      <c r="C190" s="183" t="s">
        <v>249</v>
      </c>
      <c r="D190" s="183" t="s">
        <v>118</v>
      </c>
      <c r="E190" s="184" t="s">
        <v>250</v>
      </c>
      <c r="F190" s="185" t="s">
        <v>251</v>
      </c>
      <c r="G190" s="186" t="s">
        <v>121</v>
      </c>
      <c r="H190" s="187">
        <v>800</v>
      </c>
      <c r="I190" s="188"/>
      <c r="J190" s="189">
        <f>ROUND(I190*H190,2)</f>
        <v>0</v>
      </c>
      <c r="K190" s="185" t="s">
        <v>122</v>
      </c>
      <c r="L190" s="36"/>
      <c r="M190" s="190" t="s">
        <v>1</v>
      </c>
      <c r="N190" s="191" t="s">
        <v>42</v>
      </c>
      <c r="O190" s="68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4" t="s">
        <v>123</v>
      </c>
      <c r="AT190" s="194" t="s">
        <v>118</v>
      </c>
      <c r="AU190" s="194" t="s">
        <v>86</v>
      </c>
      <c r="AY190" s="14" t="s">
        <v>115</v>
      </c>
      <c r="BE190" s="195">
        <f>IF(N190="základní",J190,0)</f>
        <v>0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4" t="s">
        <v>84</v>
      </c>
      <c r="BK190" s="195">
        <f>ROUND(I190*H190,2)</f>
        <v>0</v>
      </c>
      <c r="BL190" s="14" t="s">
        <v>123</v>
      </c>
      <c r="BM190" s="194" t="s">
        <v>252</v>
      </c>
    </row>
    <row r="191" spans="1:65" s="2" customFormat="1" ht="19.5">
      <c r="A191" s="31"/>
      <c r="B191" s="32"/>
      <c r="C191" s="33"/>
      <c r="D191" s="196" t="s">
        <v>125</v>
      </c>
      <c r="E191" s="33"/>
      <c r="F191" s="197" t="s">
        <v>253</v>
      </c>
      <c r="G191" s="33"/>
      <c r="H191" s="33"/>
      <c r="I191" s="198"/>
      <c r="J191" s="33"/>
      <c r="K191" s="33"/>
      <c r="L191" s="36"/>
      <c r="M191" s="199"/>
      <c r="N191" s="200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125</v>
      </c>
      <c r="AU191" s="14" t="s">
        <v>86</v>
      </c>
    </row>
    <row r="192" spans="1:65" s="2" customFormat="1" ht="21.75" customHeight="1">
      <c r="A192" s="31"/>
      <c r="B192" s="32"/>
      <c r="C192" s="183" t="s">
        <v>254</v>
      </c>
      <c r="D192" s="183" t="s">
        <v>118</v>
      </c>
      <c r="E192" s="184" t="s">
        <v>255</v>
      </c>
      <c r="F192" s="185" t="s">
        <v>256</v>
      </c>
      <c r="G192" s="186" t="s">
        <v>121</v>
      </c>
      <c r="H192" s="187">
        <v>800</v>
      </c>
      <c r="I192" s="188"/>
      <c r="J192" s="189">
        <f>ROUND(I192*H192,2)</f>
        <v>0</v>
      </c>
      <c r="K192" s="185" t="s">
        <v>122</v>
      </c>
      <c r="L192" s="36"/>
      <c r="M192" s="190" t="s">
        <v>1</v>
      </c>
      <c r="N192" s="191" t="s">
        <v>42</v>
      </c>
      <c r="O192" s="68"/>
      <c r="P192" s="192">
        <f>O192*H192</f>
        <v>0</v>
      </c>
      <c r="Q192" s="192">
        <v>0</v>
      </c>
      <c r="R192" s="192">
        <f>Q192*H192</f>
        <v>0</v>
      </c>
      <c r="S192" s="192">
        <v>0</v>
      </c>
      <c r="T192" s="193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4" t="s">
        <v>123</v>
      </c>
      <c r="AT192" s="194" t="s">
        <v>118</v>
      </c>
      <c r="AU192" s="194" t="s">
        <v>86</v>
      </c>
      <c r="AY192" s="14" t="s">
        <v>115</v>
      </c>
      <c r="BE192" s="195">
        <f>IF(N192="základní",J192,0)</f>
        <v>0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4" t="s">
        <v>84</v>
      </c>
      <c r="BK192" s="195">
        <f>ROUND(I192*H192,2)</f>
        <v>0</v>
      </c>
      <c r="BL192" s="14" t="s">
        <v>123</v>
      </c>
      <c r="BM192" s="194" t="s">
        <v>257</v>
      </c>
    </row>
    <row r="193" spans="1:65" s="2" customFormat="1" ht="19.5">
      <c r="A193" s="31"/>
      <c r="B193" s="32"/>
      <c r="C193" s="33"/>
      <c r="D193" s="196" t="s">
        <v>125</v>
      </c>
      <c r="E193" s="33"/>
      <c r="F193" s="197" t="s">
        <v>258</v>
      </c>
      <c r="G193" s="33"/>
      <c r="H193" s="33"/>
      <c r="I193" s="198"/>
      <c r="J193" s="33"/>
      <c r="K193" s="33"/>
      <c r="L193" s="36"/>
      <c r="M193" s="199"/>
      <c r="N193" s="200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125</v>
      </c>
      <c r="AU193" s="14" t="s">
        <v>86</v>
      </c>
    </row>
    <row r="194" spans="1:65" s="2" customFormat="1" ht="16.5" customHeight="1">
      <c r="A194" s="31"/>
      <c r="B194" s="32"/>
      <c r="C194" s="183" t="s">
        <v>259</v>
      </c>
      <c r="D194" s="183" t="s">
        <v>118</v>
      </c>
      <c r="E194" s="184" t="s">
        <v>260</v>
      </c>
      <c r="F194" s="185" t="s">
        <v>261</v>
      </c>
      <c r="G194" s="186" t="s">
        <v>184</v>
      </c>
      <c r="H194" s="187">
        <v>240</v>
      </c>
      <c r="I194" s="188"/>
      <c r="J194" s="189">
        <f>ROUND(I194*H194,2)</f>
        <v>0</v>
      </c>
      <c r="K194" s="185" t="s">
        <v>122</v>
      </c>
      <c r="L194" s="36"/>
      <c r="M194" s="190" t="s">
        <v>1</v>
      </c>
      <c r="N194" s="191" t="s">
        <v>42</v>
      </c>
      <c r="O194" s="68"/>
      <c r="P194" s="192">
        <f>O194*H194</f>
        <v>0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4" t="s">
        <v>123</v>
      </c>
      <c r="AT194" s="194" t="s">
        <v>118</v>
      </c>
      <c r="AU194" s="194" t="s">
        <v>86</v>
      </c>
      <c r="AY194" s="14" t="s">
        <v>115</v>
      </c>
      <c r="BE194" s="195">
        <f>IF(N194="základní",J194,0)</f>
        <v>0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14" t="s">
        <v>84</v>
      </c>
      <c r="BK194" s="195">
        <f>ROUND(I194*H194,2)</f>
        <v>0</v>
      </c>
      <c r="BL194" s="14" t="s">
        <v>123</v>
      </c>
      <c r="BM194" s="194" t="s">
        <v>262</v>
      </c>
    </row>
    <row r="195" spans="1:65" s="2" customFormat="1" ht="19.5">
      <c r="A195" s="31"/>
      <c r="B195" s="32"/>
      <c r="C195" s="33"/>
      <c r="D195" s="196" t="s">
        <v>125</v>
      </c>
      <c r="E195" s="33"/>
      <c r="F195" s="197" t="s">
        <v>263</v>
      </c>
      <c r="G195" s="33"/>
      <c r="H195" s="33"/>
      <c r="I195" s="198"/>
      <c r="J195" s="33"/>
      <c r="K195" s="33"/>
      <c r="L195" s="36"/>
      <c r="M195" s="199"/>
      <c r="N195" s="200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125</v>
      </c>
      <c r="AU195" s="14" t="s">
        <v>86</v>
      </c>
    </row>
    <row r="196" spans="1:65" s="2" customFormat="1" ht="16.5" customHeight="1">
      <c r="A196" s="31"/>
      <c r="B196" s="32"/>
      <c r="C196" s="183" t="s">
        <v>264</v>
      </c>
      <c r="D196" s="183" t="s">
        <v>118</v>
      </c>
      <c r="E196" s="184" t="s">
        <v>265</v>
      </c>
      <c r="F196" s="185" t="s">
        <v>266</v>
      </c>
      <c r="G196" s="186" t="s">
        <v>184</v>
      </c>
      <c r="H196" s="187">
        <v>719</v>
      </c>
      <c r="I196" s="188"/>
      <c r="J196" s="189">
        <f>ROUND(I196*H196,2)</f>
        <v>0</v>
      </c>
      <c r="K196" s="185" t="s">
        <v>122</v>
      </c>
      <c r="L196" s="36"/>
      <c r="M196" s="190" t="s">
        <v>1</v>
      </c>
      <c r="N196" s="191" t="s">
        <v>42</v>
      </c>
      <c r="O196" s="68"/>
      <c r="P196" s="192">
        <f>O196*H196</f>
        <v>0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4" t="s">
        <v>123</v>
      </c>
      <c r="AT196" s="194" t="s">
        <v>118</v>
      </c>
      <c r="AU196" s="194" t="s">
        <v>86</v>
      </c>
      <c r="AY196" s="14" t="s">
        <v>115</v>
      </c>
      <c r="BE196" s="195">
        <f>IF(N196="základní",J196,0)</f>
        <v>0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4" t="s">
        <v>84</v>
      </c>
      <c r="BK196" s="195">
        <f>ROUND(I196*H196,2)</f>
        <v>0</v>
      </c>
      <c r="BL196" s="14" t="s">
        <v>123</v>
      </c>
      <c r="BM196" s="194" t="s">
        <v>267</v>
      </c>
    </row>
    <row r="197" spans="1:65" s="2" customFormat="1" ht="19.5">
      <c r="A197" s="31"/>
      <c r="B197" s="32"/>
      <c r="C197" s="33"/>
      <c r="D197" s="196" t="s">
        <v>125</v>
      </c>
      <c r="E197" s="33"/>
      <c r="F197" s="197" t="s">
        <v>268</v>
      </c>
      <c r="G197" s="33"/>
      <c r="H197" s="33"/>
      <c r="I197" s="198"/>
      <c r="J197" s="33"/>
      <c r="K197" s="33"/>
      <c r="L197" s="36"/>
      <c r="M197" s="199"/>
      <c r="N197" s="200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125</v>
      </c>
      <c r="AU197" s="14" t="s">
        <v>86</v>
      </c>
    </row>
    <row r="198" spans="1:65" s="2" customFormat="1" ht="16.5" customHeight="1">
      <c r="A198" s="31"/>
      <c r="B198" s="32"/>
      <c r="C198" s="183" t="s">
        <v>269</v>
      </c>
      <c r="D198" s="183" t="s">
        <v>118</v>
      </c>
      <c r="E198" s="184" t="s">
        <v>270</v>
      </c>
      <c r="F198" s="185" t="s">
        <v>271</v>
      </c>
      <c r="G198" s="186" t="s">
        <v>184</v>
      </c>
      <c r="H198" s="187">
        <v>400</v>
      </c>
      <c r="I198" s="188"/>
      <c r="J198" s="189">
        <f>ROUND(I198*H198,2)</f>
        <v>0</v>
      </c>
      <c r="K198" s="185" t="s">
        <v>122</v>
      </c>
      <c r="L198" s="36"/>
      <c r="M198" s="190" t="s">
        <v>1</v>
      </c>
      <c r="N198" s="191" t="s">
        <v>42</v>
      </c>
      <c r="O198" s="68"/>
      <c r="P198" s="192">
        <f>O198*H198</f>
        <v>0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4" t="s">
        <v>123</v>
      </c>
      <c r="AT198" s="194" t="s">
        <v>118</v>
      </c>
      <c r="AU198" s="194" t="s">
        <v>86</v>
      </c>
      <c r="AY198" s="14" t="s">
        <v>115</v>
      </c>
      <c r="BE198" s="195">
        <f>IF(N198="základní",J198,0)</f>
        <v>0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4" t="s">
        <v>84</v>
      </c>
      <c r="BK198" s="195">
        <f>ROUND(I198*H198,2)</f>
        <v>0</v>
      </c>
      <c r="BL198" s="14" t="s">
        <v>123</v>
      </c>
      <c r="BM198" s="194" t="s">
        <v>272</v>
      </c>
    </row>
    <row r="199" spans="1:65" s="2" customFormat="1" ht="19.5">
      <c r="A199" s="31"/>
      <c r="B199" s="32"/>
      <c r="C199" s="33"/>
      <c r="D199" s="196" t="s">
        <v>125</v>
      </c>
      <c r="E199" s="33"/>
      <c r="F199" s="197" t="s">
        <v>273</v>
      </c>
      <c r="G199" s="33"/>
      <c r="H199" s="33"/>
      <c r="I199" s="198"/>
      <c r="J199" s="33"/>
      <c r="K199" s="33"/>
      <c r="L199" s="36"/>
      <c r="M199" s="199"/>
      <c r="N199" s="200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125</v>
      </c>
      <c r="AU199" s="14" t="s">
        <v>86</v>
      </c>
    </row>
    <row r="200" spans="1:65" s="2" customFormat="1" ht="16.5" customHeight="1">
      <c r="A200" s="31"/>
      <c r="B200" s="32"/>
      <c r="C200" s="183" t="s">
        <v>274</v>
      </c>
      <c r="D200" s="183" t="s">
        <v>118</v>
      </c>
      <c r="E200" s="184" t="s">
        <v>275</v>
      </c>
      <c r="F200" s="185" t="s">
        <v>276</v>
      </c>
      <c r="G200" s="186" t="s">
        <v>184</v>
      </c>
      <c r="H200" s="187">
        <v>398</v>
      </c>
      <c r="I200" s="188"/>
      <c r="J200" s="189">
        <f>ROUND(I200*H200,2)</f>
        <v>0</v>
      </c>
      <c r="K200" s="185" t="s">
        <v>122</v>
      </c>
      <c r="L200" s="36"/>
      <c r="M200" s="190" t="s">
        <v>1</v>
      </c>
      <c r="N200" s="191" t="s">
        <v>42</v>
      </c>
      <c r="O200" s="68"/>
      <c r="P200" s="192">
        <f>O200*H200</f>
        <v>0</v>
      </c>
      <c r="Q200" s="192">
        <v>0</v>
      </c>
      <c r="R200" s="192">
        <f>Q200*H200</f>
        <v>0</v>
      </c>
      <c r="S200" s="192">
        <v>0</v>
      </c>
      <c r="T200" s="193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4" t="s">
        <v>123</v>
      </c>
      <c r="AT200" s="194" t="s">
        <v>118</v>
      </c>
      <c r="AU200" s="194" t="s">
        <v>86</v>
      </c>
      <c r="AY200" s="14" t="s">
        <v>115</v>
      </c>
      <c r="BE200" s="195">
        <f>IF(N200="základní",J200,0)</f>
        <v>0</v>
      </c>
      <c r="BF200" s="195">
        <f>IF(N200="snížená",J200,0)</f>
        <v>0</v>
      </c>
      <c r="BG200" s="195">
        <f>IF(N200="zákl. přenesená",J200,0)</f>
        <v>0</v>
      </c>
      <c r="BH200" s="195">
        <f>IF(N200="sníž. přenesená",J200,0)</f>
        <v>0</v>
      </c>
      <c r="BI200" s="195">
        <f>IF(N200="nulová",J200,0)</f>
        <v>0</v>
      </c>
      <c r="BJ200" s="14" t="s">
        <v>84</v>
      </c>
      <c r="BK200" s="195">
        <f>ROUND(I200*H200,2)</f>
        <v>0</v>
      </c>
      <c r="BL200" s="14" t="s">
        <v>123</v>
      </c>
      <c r="BM200" s="194" t="s">
        <v>277</v>
      </c>
    </row>
    <row r="201" spans="1:65" s="2" customFormat="1" ht="19.5">
      <c r="A201" s="31"/>
      <c r="B201" s="32"/>
      <c r="C201" s="33"/>
      <c r="D201" s="196" t="s">
        <v>125</v>
      </c>
      <c r="E201" s="33"/>
      <c r="F201" s="197" t="s">
        <v>278</v>
      </c>
      <c r="G201" s="33"/>
      <c r="H201" s="33"/>
      <c r="I201" s="198"/>
      <c r="J201" s="33"/>
      <c r="K201" s="33"/>
      <c r="L201" s="36"/>
      <c r="M201" s="199"/>
      <c r="N201" s="200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125</v>
      </c>
      <c r="AU201" s="14" t="s">
        <v>86</v>
      </c>
    </row>
    <row r="202" spans="1:65" s="2" customFormat="1" ht="16.5" customHeight="1">
      <c r="A202" s="31"/>
      <c r="B202" s="32"/>
      <c r="C202" s="183" t="s">
        <v>279</v>
      </c>
      <c r="D202" s="183" t="s">
        <v>118</v>
      </c>
      <c r="E202" s="184" t="s">
        <v>280</v>
      </c>
      <c r="F202" s="185" t="s">
        <v>281</v>
      </c>
      <c r="G202" s="186" t="s">
        <v>184</v>
      </c>
      <c r="H202" s="187">
        <v>79</v>
      </c>
      <c r="I202" s="188"/>
      <c r="J202" s="189">
        <f>ROUND(I202*H202,2)</f>
        <v>0</v>
      </c>
      <c r="K202" s="185" t="s">
        <v>122</v>
      </c>
      <c r="L202" s="36"/>
      <c r="M202" s="190" t="s">
        <v>1</v>
      </c>
      <c r="N202" s="191" t="s">
        <v>42</v>
      </c>
      <c r="O202" s="68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4" t="s">
        <v>123</v>
      </c>
      <c r="AT202" s="194" t="s">
        <v>118</v>
      </c>
      <c r="AU202" s="194" t="s">
        <v>86</v>
      </c>
      <c r="AY202" s="14" t="s">
        <v>115</v>
      </c>
      <c r="BE202" s="195">
        <f>IF(N202="základní",J202,0)</f>
        <v>0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4" t="s">
        <v>84</v>
      </c>
      <c r="BK202" s="195">
        <f>ROUND(I202*H202,2)</f>
        <v>0</v>
      </c>
      <c r="BL202" s="14" t="s">
        <v>123</v>
      </c>
      <c r="BM202" s="194" t="s">
        <v>282</v>
      </c>
    </row>
    <row r="203" spans="1:65" s="2" customFormat="1" ht="19.5">
      <c r="A203" s="31"/>
      <c r="B203" s="32"/>
      <c r="C203" s="33"/>
      <c r="D203" s="196" t="s">
        <v>125</v>
      </c>
      <c r="E203" s="33"/>
      <c r="F203" s="197" t="s">
        <v>283</v>
      </c>
      <c r="G203" s="33"/>
      <c r="H203" s="33"/>
      <c r="I203" s="198"/>
      <c r="J203" s="33"/>
      <c r="K203" s="33"/>
      <c r="L203" s="36"/>
      <c r="M203" s="199"/>
      <c r="N203" s="200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125</v>
      </c>
      <c r="AU203" s="14" t="s">
        <v>86</v>
      </c>
    </row>
    <row r="204" spans="1:65" s="2" customFormat="1" ht="16.5" customHeight="1">
      <c r="A204" s="31"/>
      <c r="B204" s="32"/>
      <c r="C204" s="183" t="s">
        <v>284</v>
      </c>
      <c r="D204" s="183" t="s">
        <v>118</v>
      </c>
      <c r="E204" s="184" t="s">
        <v>285</v>
      </c>
      <c r="F204" s="185" t="s">
        <v>286</v>
      </c>
      <c r="G204" s="186" t="s">
        <v>184</v>
      </c>
      <c r="H204" s="187">
        <v>80</v>
      </c>
      <c r="I204" s="188"/>
      <c r="J204" s="189">
        <f>ROUND(I204*H204,2)</f>
        <v>0</v>
      </c>
      <c r="K204" s="185" t="s">
        <v>122</v>
      </c>
      <c r="L204" s="36"/>
      <c r="M204" s="190" t="s">
        <v>1</v>
      </c>
      <c r="N204" s="191" t="s">
        <v>42</v>
      </c>
      <c r="O204" s="68"/>
      <c r="P204" s="192">
        <f>O204*H204</f>
        <v>0</v>
      </c>
      <c r="Q204" s="192">
        <v>0</v>
      </c>
      <c r="R204" s="192">
        <f>Q204*H204</f>
        <v>0</v>
      </c>
      <c r="S204" s="192">
        <v>0</v>
      </c>
      <c r="T204" s="193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4" t="s">
        <v>123</v>
      </c>
      <c r="AT204" s="194" t="s">
        <v>118</v>
      </c>
      <c r="AU204" s="194" t="s">
        <v>86</v>
      </c>
      <c r="AY204" s="14" t="s">
        <v>115</v>
      </c>
      <c r="BE204" s="195">
        <f>IF(N204="základní",J204,0)</f>
        <v>0</v>
      </c>
      <c r="BF204" s="195">
        <f>IF(N204="snížená",J204,0)</f>
        <v>0</v>
      </c>
      <c r="BG204" s="195">
        <f>IF(N204="zákl. přenesená",J204,0)</f>
        <v>0</v>
      </c>
      <c r="BH204" s="195">
        <f>IF(N204="sníž. přenesená",J204,0)</f>
        <v>0</v>
      </c>
      <c r="BI204" s="195">
        <f>IF(N204="nulová",J204,0)</f>
        <v>0</v>
      </c>
      <c r="BJ204" s="14" t="s">
        <v>84</v>
      </c>
      <c r="BK204" s="195">
        <f>ROUND(I204*H204,2)</f>
        <v>0</v>
      </c>
      <c r="BL204" s="14" t="s">
        <v>123</v>
      </c>
      <c r="BM204" s="194" t="s">
        <v>287</v>
      </c>
    </row>
    <row r="205" spans="1:65" s="2" customFormat="1" ht="19.5">
      <c r="A205" s="31"/>
      <c r="B205" s="32"/>
      <c r="C205" s="33"/>
      <c r="D205" s="196" t="s">
        <v>125</v>
      </c>
      <c r="E205" s="33"/>
      <c r="F205" s="197" t="s">
        <v>288</v>
      </c>
      <c r="G205" s="33"/>
      <c r="H205" s="33"/>
      <c r="I205" s="198"/>
      <c r="J205" s="33"/>
      <c r="K205" s="33"/>
      <c r="L205" s="36"/>
      <c r="M205" s="199"/>
      <c r="N205" s="200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125</v>
      </c>
      <c r="AU205" s="14" t="s">
        <v>86</v>
      </c>
    </row>
    <row r="206" spans="1:65" s="2" customFormat="1" ht="16.5" customHeight="1">
      <c r="A206" s="31"/>
      <c r="B206" s="32"/>
      <c r="C206" s="183" t="s">
        <v>289</v>
      </c>
      <c r="D206" s="183" t="s">
        <v>118</v>
      </c>
      <c r="E206" s="184" t="s">
        <v>290</v>
      </c>
      <c r="F206" s="185" t="s">
        <v>291</v>
      </c>
      <c r="G206" s="186" t="s">
        <v>184</v>
      </c>
      <c r="H206" s="187">
        <v>24</v>
      </c>
      <c r="I206" s="188"/>
      <c r="J206" s="189">
        <f>ROUND(I206*H206,2)</f>
        <v>0</v>
      </c>
      <c r="K206" s="185" t="s">
        <v>122</v>
      </c>
      <c r="L206" s="36"/>
      <c r="M206" s="190" t="s">
        <v>1</v>
      </c>
      <c r="N206" s="191" t="s">
        <v>42</v>
      </c>
      <c r="O206" s="68"/>
      <c r="P206" s="192">
        <f>O206*H206</f>
        <v>0</v>
      </c>
      <c r="Q206" s="192">
        <v>0</v>
      </c>
      <c r="R206" s="192">
        <f>Q206*H206</f>
        <v>0</v>
      </c>
      <c r="S206" s="192">
        <v>0</v>
      </c>
      <c r="T206" s="193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4" t="s">
        <v>123</v>
      </c>
      <c r="AT206" s="194" t="s">
        <v>118</v>
      </c>
      <c r="AU206" s="194" t="s">
        <v>86</v>
      </c>
      <c r="AY206" s="14" t="s">
        <v>115</v>
      </c>
      <c r="BE206" s="195">
        <f>IF(N206="základní",J206,0)</f>
        <v>0</v>
      </c>
      <c r="BF206" s="195">
        <f>IF(N206="snížená",J206,0)</f>
        <v>0</v>
      </c>
      <c r="BG206" s="195">
        <f>IF(N206="zákl. přenesená",J206,0)</f>
        <v>0</v>
      </c>
      <c r="BH206" s="195">
        <f>IF(N206="sníž. přenesená",J206,0)</f>
        <v>0</v>
      </c>
      <c r="BI206" s="195">
        <f>IF(N206="nulová",J206,0)</f>
        <v>0</v>
      </c>
      <c r="BJ206" s="14" t="s">
        <v>84</v>
      </c>
      <c r="BK206" s="195">
        <f>ROUND(I206*H206,2)</f>
        <v>0</v>
      </c>
      <c r="BL206" s="14" t="s">
        <v>123</v>
      </c>
      <c r="BM206" s="194" t="s">
        <v>292</v>
      </c>
    </row>
    <row r="207" spans="1:65" s="2" customFormat="1" ht="29.25">
      <c r="A207" s="31"/>
      <c r="B207" s="32"/>
      <c r="C207" s="33"/>
      <c r="D207" s="196" t="s">
        <v>125</v>
      </c>
      <c r="E207" s="33"/>
      <c r="F207" s="197" t="s">
        <v>293</v>
      </c>
      <c r="G207" s="33"/>
      <c r="H207" s="33"/>
      <c r="I207" s="198"/>
      <c r="J207" s="33"/>
      <c r="K207" s="33"/>
      <c r="L207" s="36"/>
      <c r="M207" s="199"/>
      <c r="N207" s="200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125</v>
      </c>
      <c r="AU207" s="14" t="s">
        <v>86</v>
      </c>
    </row>
    <row r="208" spans="1:65" s="2" customFormat="1" ht="16.5" customHeight="1">
      <c r="A208" s="31"/>
      <c r="B208" s="32"/>
      <c r="C208" s="183" t="s">
        <v>294</v>
      </c>
      <c r="D208" s="183" t="s">
        <v>118</v>
      </c>
      <c r="E208" s="184" t="s">
        <v>295</v>
      </c>
      <c r="F208" s="185" t="s">
        <v>296</v>
      </c>
      <c r="G208" s="186" t="s">
        <v>184</v>
      </c>
      <c r="H208" s="187">
        <v>24</v>
      </c>
      <c r="I208" s="188"/>
      <c r="J208" s="189">
        <f>ROUND(I208*H208,2)</f>
        <v>0</v>
      </c>
      <c r="K208" s="185" t="s">
        <v>122</v>
      </c>
      <c r="L208" s="36"/>
      <c r="M208" s="190" t="s">
        <v>1</v>
      </c>
      <c r="N208" s="191" t="s">
        <v>42</v>
      </c>
      <c r="O208" s="68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4" t="s">
        <v>123</v>
      </c>
      <c r="AT208" s="194" t="s">
        <v>118</v>
      </c>
      <c r="AU208" s="194" t="s">
        <v>86</v>
      </c>
      <c r="AY208" s="14" t="s">
        <v>115</v>
      </c>
      <c r="BE208" s="195">
        <f>IF(N208="základní",J208,0)</f>
        <v>0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4" t="s">
        <v>84</v>
      </c>
      <c r="BK208" s="195">
        <f>ROUND(I208*H208,2)</f>
        <v>0</v>
      </c>
      <c r="BL208" s="14" t="s">
        <v>123</v>
      </c>
      <c r="BM208" s="194" t="s">
        <v>297</v>
      </c>
    </row>
    <row r="209" spans="1:65" s="2" customFormat="1" ht="29.25">
      <c r="A209" s="31"/>
      <c r="B209" s="32"/>
      <c r="C209" s="33"/>
      <c r="D209" s="196" t="s">
        <v>125</v>
      </c>
      <c r="E209" s="33"/>
      <c r="F209" s="197" t="s">
        <v>298</v>
      </c>
      <c r="G209" s="33"/>
      <c r="H209" s="33"/>
      <c r="I209" s="198"/>
      <c r="J209" s="33"/>
      <c r="K209" s="33"/>
      <c r="L209" s="36"/>
      <c r="M209" s="199"/>
      <c r="N209" s="200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125</v>
      </c>
      <c r="AU209" s="14" t="s">
        <v>86</v>
      </c>
    </row>
    <row r="210" spans="1:65" s="2" customFormat="1" ht="16.5" customHeight="1">
      <c r="A210" s="31"/>
      <c r="B210" s="32"/>
      <c r="C210" s="183" t="s">
        <v>299</v>
      </c>
      <c r="D210" s="183" t="s">
        <v>118</v>
      </c>
      <c r="E210" s="184" t="s">
        <v>300</v>
      </c>
      <c r="F210" s="185" t="s">
        <v>301</v>
      </c>
      <c r="G210" s="186" t="s">
        <v>184</v>
      </c>
      <c r="H210" s="187">
        <v>16</v>
      </c>
      <c r="I210" s="188"/>
      <c r="J210" s="189">
        <f>ROUND(I210*H210,2)</f>
        <v>0</v>
      </c>
      <c r="K210" s="185" t="s">
        <v>122</v>
      </c>
      <c r="L210" s="36"/>
      <c r="M210" s="190" t="s">
        <v>1</v>
      </c>
      <c r="N210" s="191" t="s">
        <v>42</v>
      </c>
      <c r="O210" s="68"/>
      <c r="P210" s="192">
        <f>O210*H210</f>
        <v>0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4" t="s">
        <v>123</v>
      </c>
      <c r="AT210" s="194" t="s">
        <v>118</v>
      </c>
      <c r="AU210" s="194" t="s">
        <v>86</v>
      </c>
      <c r="AY210" s="14" t="s">
        <v>115</v>
      </c>
      <c r="BE210" s="195">
        <f>IF(N210="základní",J210,0)</f>
        <v>0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4" t="s">
        <v>84</v>
      </c>
      <c r="BK210" s="195">
        <f>ROUND(I210*H210,2)</f>
        <v>0</v>
      </c>
      <c r="BL210" s="14" t="s">
        <v>123</v>
      </c>
      <c r="BM210" s="194" t="s">
        <v>302</v>
      </c>
    </row>
    <row r="211" spans="1:65" s="2" customFormat="1" ht="29.25">
      <c r="A211" s="31"/>
      <c r="B211" s="32"/>
      <c r="C211" s="33"/>
      <c r="D211" s="196" t="s">
        <v>125</v>
      </c>
      <c r="E211" s="33"/>
      <c r="F211" s="197" t="s">
        <v>303</v>
      </c>
      <c r="G211" s="33"/>
      <c r="H211" s="33"/>
      <c r="I211" s="198"/>
      <c r="J211" s="33"/>
      <c r="K211" s="33"/>
      <c r="L211" s="36"/>
      <c r="M211" s="199"/>
      <c r="N211" s="200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125</v>
      </c>
      <c r="AU211" s="14" t="s">
        <v>86</v>
      </c>
    </row>
    <row r="212" spans="1:65" s="2" customFormat="1" ht="16.5" customHeight="1">
      <c r="A212" s="31"/>
      <c r="B212" s="32"/>
      <c r="C212" s="183" t="s">
        <v>304</v>
      </c>
      <c r="D212" s="183" t="s">
        <v>118</v>
      </c>
      <c r="E212" s="184" t="s">
        <v>305</v>
      </c>
      <c r="F212" s="185" t="s">
        <v>306</v>
      </c>
      <c r="G212" s="186" t="s">
        <v>184</v>
      </c>
      <c r="H212" s="187">
        <v>24</v>
      </c>
      <c r="I212" s="188"/>
      <c r="J212" s="189">
        <f>ROUND(I212*H212,2)</f>
        <v>0</v>
      </c>
      <c r="K212" s="185" t="s">
        <v>122</v>
      </c>
      <c r="L212" s="36"/>
      <c r="M212" s="190" t="s">
        <v>1</v>
      </c>
      <c r="N212" s="191" t="s">
        <v>42</v>
      </c>
      <c r="O212" s="68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4" t="s">
        <v>123</v>
      </c>
      <c r="AT212" s="194" t="s">
        <v>118</v>
      </c>
      <c r="AU212" s="194" t="s">
        <v>86</v>
      </c>
      <c r="AY212" s="14" t="s">
        <v>115</v>
      </c>
      <c r="BE212" s="195">
        <f>IF(N212="základní",J212,0)</f>
        <v>0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4" t="s">
        <v>84</v>
      </c>
      <c r="BK212" s="195">
        <f>ROUND(I212*H212,2)</f>
        <v>0</v>
      </c>
      <c r="BL212" s="14" t="s">
        <v>123</v>
      </c>
      <c r="BM212" s="194" t="s">
        <v>307</v>
      </c>
    </row>
    <row r="213" spans="1:65" s="2" customFormat="1" ht="29.25">
      <c r="A213" s="31"/>
      <c r="B213" s="32"/>
      <c r="C213" s="33"/>
      <c r="D213" s="196" t="s">
        <v>125</v>
      </c>
      <c r="E213" s="33"/>
      <c r="F213" s="197" t="s">
        <v>308</v>
      </c>
      <c r="G213" s="33"/>
      <c r="H213" s="33"/>
      <c r="I213" s="198"/>
      <c r="J213" s="33"/>
      <c r="K213" s="33"/>
      <c r="L213" s="36"/>
      <c r="M213" s="199"/>
      <c r="N213" s="200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125</v>
      </c>
      <c r="AU213" s="14" t="s">
        <v>86</v>
      </c>
    </row>
    <row r="214" spans="1:65" s="2" customFormat="1" ht="16.5" customHeight="1">
      <c r="A214" s="31"/>
      <c r="B214" s="32"/>
      <c r="C214" s="183" t="s">
        <v>309</v>
      </c>
      <c r="D214" s="183" t="s">
        <v>118</v>
      </c>
      <c r="E214" s="184" t="s">
        <v>310</v>
      </c>
      <c r="F214" s="185" t="s">
        <v>311</v>
      </c>
      <c r="G214" s="186" t="s">
        <v>184</v>
      </c>
      <c r="H214" s="187">
        <v>16</v>
      </c>
      <c r="I214" s="188"/>
      <c r="J214" s="189">
        <f>ROUND(I214*H214,2)</f>
        <v>0</v>
      </c>
      <c r="K214" s="185" t="s">
        <v>122</v>
      </c>
      <c r="L214" s="36"/>
      <c r="M214" s="190" t="s">
        <v>1</v>
      </c>
      <c r="N214" s="191" t="s">
        <v>42</v>
      </c>
      <c r="O214" s="68"/>
      <c r="P214" s="192">
        <f>O214*H214</f>
        <v>0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4" t="s">
        <v>123</v>
      </c>
      <c r="AT214" s="194" t="s">
        <v>118</v>
      </c>
      <c r="AU214" s="194" t="s">
        <v>86</v>
      </c>
      <c r="AY214" s="14" t="s">
        <v>115</v>
      </c>
      <c r="BE214" s="195">
        <f>IF(N214="základní",J214,0)</f>
        <v>0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4" t="s">
        <v>84</v>
      </c>
      <c r="BK214" s="195">
        <f>ROUND(I214*H214,2)</f>
        <v>0</v>
      </c>
      <c r="BL214" s="14" t="s">
        <v>123</v>
      </c>
      <c r="BM214" s="194" t="s">
        <v>312</v>
      </c>
    </row>
    <row r="215" spans="1:65" s="2" customFormat="1" ht="29.25">
      <c r="A215" s="31"/>
      <c r="B215" s="32"/>
      <c r="C215" s="33"/>
      <c r="D215" s="196" t="s">
        <v>125</v>
      </c>
      <c r="E215" s="33"/>
      <c r="F215" s="197" t="s">
        <v>313</v>
      </c>
      <c r="G215" s="33"/>
      <c r="H215" s="33"/>
      <c r="I215" s="198"/>
      <c r="J215" s="33"/>
      <c r="K215" s="33"/>
      <c r="L215" s="36"/>
      <c r="M215" s="199"/>
      <c r="N215" s="200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125</v>
      </c>
      <c r="AU215" s="14" t="s">
        <v>86</v>
      </c>
    </row>
    <row r="216" spans="1:65" s="2" customFormat="1" ht="16.5" customHeight="1">
      <c r="A216" s="31"/>
      <c r="B216" s="32"/>
      <c r="C216" s="183" t="s">
        <v>314</v>
      </c>
      <c r="D216" s="183" t="s">
        <v>118</v>
      </c>
      <c r="E216" s="184" t="s">
        <v>315</v>
      </c>
      <c r="F216" s="185" t="s">
        <v>316</v>
      </c>
      <c r="G216" s="186" t="s">
        <v>184</v>
      </c>
      <c r="H216" s="187">
        <v>12</v>
      </c>
      <c r="I216" s="188"/>
      <c r="J216" s="189">
        <f>ROUND(I216*H216,2)</f>
        <v>0</v>
      </c>
      <c r="K216" s="185" t="s">
        <v>122</v>
      </c>
      <c r="L216" s="36"/>
      <c r="M216" s="190" t="s">
        <v>1</v>
      </c>
      <c r="N216" s="191" t="s">
        <v>42</v>
      </c>
      <c r="O216" s="68"/>
      <c r="P216" s="192">
        <f>O216*H216</f>
        <v>0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4" t="s">
        <v>123</v>
      </c>
      <c r="AT216" s="194" t="s">
        <v>118</v>
      </c>
      <c r="AU216" s="194" t="s">
        <v>86</v>
      </c>
      <c r="AY216" s="14" t="s">
        <v>115</v>
      </c>
      <c r="BE216" s="195">
        <f>IF(N216="základní",J216,0)</f>
        <v>0</v>
      </c>
      <c r="BF216" s="195">
        <f>IF(N216="snížená",J216,0)</f>
        <v>0</v>
      </c>
      <c r="BG216" s="195">
        <f>IF(N216="zákl. přenesená",J216,0)</f>
        <v>0</v>
      </c>
      <c r="BH216" s="195">
        <f>IF(N216="sníž. přenesená",J216,0)</f>
        <v>0</v>
      </c>
      <c r="BI216" s="195">
        <f>IF(N216="nulová",J216,0)</f>
        <v>0</v>
      </c>
      <c r="BJ216" s="14" t="s">
        <v>84</v>
      </c>
      <c r="BK216" s="195">
        <f>ROUND(I216*H216,2)</f>
        <v>0</v>
      </c>
      <c r="BL216" s="14" t="s">
        <v>123</v>
      </c>
      <c r="BM216" s="194" t="s">
        <v>317</v>
      </c>
    </row>
    <row r="217" spans="1:65" s="2" customFormat="1" ht="29.25">
      <c r="A217" s="31"/>
      <c r="B217" s="32"/>
      <c r="C217" s="33"/>
      <c r="D217" s="196" t="s">
        <v>125</v>
      </c>
      <c r="E217" s="33"/>
      <c r="F217" s="197" t="s">
        <v>318</v>
      </c>
      <c r="G217" s="33"/>
      <c r="H217" s="33"/>
      <c r="I217" s="198"/>
      <c r="J217" s="33"/>
      <c r="K217" s="33"/>
      <c r="L217" s="36"/>
      <c r="M217" s="199"/>
      <c r="N217" s="200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125</v>
      </c>
      <c r="AU217" s="14" t="s">
        <v>86</v>
      </c>
    </row>
    <row r="218" spans="1:65" s="2" customFormat="1" ht="16.5" customHeight="1">
      <c r="A218" s="31"/>
      <c r="B218" s="32"/>
      <c r="C218" s="183" t="s">
        <v>319</v>
      </c>
      <c r="D218" s="183" t="s">
        <v>118</v>
      </c>
      <c r="E218" s="184" t="s">
        <v>320</v>
      </c>
      <c r="F218" s="185" t="s">
        <v>321</v>
      </c>
      <c r="G218" s="186" t="s">
        <v>322</v>
      </c>
      <c r="H218" s="187">
        <v>40</v>
      </c>
      <c r="I218" s="188"/>
      <c r="J218" s="189">
        <f>ROUND(I218*H218,2)</f>
        <v>0</v>
      </c>
      <c r="K218" s="185" t="s">
        <v>122</v>
      </c>
      <c r="L218" s="36"/>
      <c r="M218" s="190" t="s">
        <v>1</v>
      </c>
      <c r="N218" s="191" t="s">
        <v>42</v>
      </c>
      <c r="O218" s="68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4" t="s">
        <v>123</v>
      </c>
      <c r="AT218" s="194" t="s">
        <v>118</v>
      </c>
      <c r="AU218" s="194" t="s">
        <v>86</v>
      </c>
      <c r="AY218" s="14" t="s">
        <v>115</v>
      </c>
      <c r="BE218" s="195">
        <f>IF(N218="základní",J218,0)</f>
        <v>0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4" t="s">
        <v>84</v>
      </c>
      <c r="BK218" s="195">
        <f>ROUND(I218*H218,2)</f>
        <v>0</v>
      </c>
      <c r="BL218" s="14" t="s">
        <v>123</v>
      </c>
      <c r="BM218" s="194" t="s">
        <v>323</v>
      </c>
    </row>
    <row r="219" spans="1:65" s="2" customFormat="1" ht="39">
      <c r="A219" s="31"/>
      <c r="B219" s="32"/>
      <c r="C219" s="33"/>
      <c r="D219" s="196" t="s">
        <v>125</v>
      </c>
      <c r="E219" s="33"/>
      <c r="F219" s="197" t="s">
        <v>324</v>
      </c>
      <c r="G219" s="33"/>
      <c r="H219" s="33"/>
      <c r="I219" s="198"/>
      <c r="J219" s="33"/>
      <c r="K219" s="33"/>
      <c r="L219" s="36"/>
      <c r="M219" s="199"/>
      <c r="N219" s="200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125</v>
      </c>
      <c r="AU219" s="14" t="s">
        <v>86</v>
      </c>
    </row>
    <row r="220" spans="1:65" s="2" customFormat="1" ht="16.5" customHeight="1">
      <c r="A220" s="31"/>
      <c r="B220" s="32"/>
      <c r="C220" s="183" t="s">
        <v>325</v>
      </c>
      <c r="D220" s="183" t="s">
        <v>118</v>
      </c>
      <c r="E220" s="184" t="s">
        <v>326</v>
      </c>
      <c r="F220" s="185" t="s">
        <v>327</v>
      </c>
      <c r="G220" s="186" t="s">
        <v>322</v>
      </c>
      <c r="H220" s="187">
        <v>40</v>
      </c>
      <c r="I220" s="188"/>
      <c r="J220" s="189">
        <f>ROUND(I220*H220,2)</f>
        <v>0</v>
      </c>
      <c r="K220" s="185" t="s">
        <v>122</v>
      </c>
      <c r="L220" s="36"/>
      <c r="M220" s="190" t="s">
        <v>1</v>
      </c>
      <c r="N220" s="191" t="s">
        <v>42</v>
      </c>
      <c r="O220" s="68"/>
      <c r="P220" s="192">
        <f>O220*H220</f>
        <v>0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4" t="s">
        <v>123</v>
      </c>
      <c r="AT220" s="194" t="s">
        <v>118</v>
      </c>
      <c r="AU220" s="194" t="s">
        <v>86</v>
      </c>
      <c r="AY220" s="14" t="s">
        <v>115</v>
      </c>
      <c r="BE220" s="195">
        <f>IF(N220="základní",J220,0)</f>
        <v>0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4" t="s">
        <v>84</v>
      </c>
      <c r="BK220" s="195">
        <f>ROUND(I220*H220,2)</f>
        <v>0</v>
      </c>
      <c r="BL220" s="14" t="s">
        <v>123</v>
      </c>
      <c r="BM220" s="194" t="s">
        <v>328</v>
      </c>
    </row>
    <row r="221" spans="1:65" s="2" customFormat="1" ht="39">
      <c r="A221" s="31"/>
      <c r="B221" s="32"/>
      <c r="C221" s="33"/>
      <c r="D221" s="196" t="s">
        <v>125</v>
      </c>
      <c r="E221" s="33"/>
      <c r="F221" s="197" t="s">
        <v>329</v>
      </c>
      <c r="G221" s="33"/>
      <c r="H221" s="33"/>
      <c r="I221" s="198"/>
      <c r="J221" s="33"/>
      <c r="K221" s="33"/>
      <c r="L221" s="36"/>
      <c r="M221" s="199"/>
      <c r="N221" s="200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125</v>
      </c>
      <c r="AU221" s="14" t="s">
        <v>86</v>
      </c>
    </row>
    <row r="222" spans="1:65" s="2" customFormat="1" ht="16.5" customHeight="1">
      <c r="A222" s="31"/>
      <c r="B222" s="32"/>
      <c r="C222" s="183" t="s">
        <v>330</v>
      </c>
      <c r="D222" s="183" t="s">
        <v>118</v>
      </c>
      <c r="E222" s="184" t="s">
        <v>331</v>
      </c>
      <c r="F222" s="185" t="s">
        <v>332</v>
      </c>
      <c r="G222" s="186" t="s">
        <v>322</v>
      </c>
      <c r="H222" s="187">
        <v>24</v>
      </c>
      <c r="I222" s="188"/>
      <c r="J222" s="189">
        <f>ROUND(I222*H222,2)</f>
        <v>0</v>
      </c>
      <c r="K222" s="185" t="s">
        <v>122</v>
      </c>
      <c r="L222" s="36"/>
      <c r="M222" s="190" t="s">
        <v>1</v>
      </c>
      <c r="N222" s="191" t="s">
        <v>42</v>
      </c>
      <c r="O222" s="68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4" t="s">
        <v>123</v>
      </c>
      <c r="AT222" s="194" t="s">
        <v>118</v>
      </c>
      <c r="AU222" s="194" t="s">
        <v>86</v>
      </c>
      <c r="AY222" s="14" t="s">
        <v>115</v>
      </c>
      <c r="BE222" s="195">
        <f>IF(N222="základní",J222,0)</f>
        <v>0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4" t="s">
        <v>84</v>
      </c>
      <c r="BK222" s="195">
        <f>ROUND(I222*H222,2)</f>
        <v>0</v>
      </c>
      <c r="BL222" s="14" t="s">
        <v>123</v>
      </c>
      <c r="BM222" s="194" t="s">
        <v>333</v>
      </c>
    </row>
    <row r="223" spans="1:65" s="2" customFormat="1" ht="39">
      <c r="A223" s="31"/>
      <c r="B223" s="32"/>
      <c r="C223" s="33"/>
      <c r="D223" s="196" t="s">
        <v>125</v>
      </c>
      <c r="E223" s="33"/>
      <c r="F223" s="197" t="s">
        <v>334</v>
      </c>
      <c r="G223" s="33"/>
      <c r="H223" s="33"/>
      <c r="I223" s="198"/>
      <c r="J223" s="33"/>
      <c r="K223" s="33"/>
      <c r="L223" s="36"/>
      <c r="M223" s="199"/>
      <c r="N223" s="200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125</v>
      </c>
      <c r="AU223" s="14" t="s">
        <v>86</v>
      </c>
    </row>
    <row r="224" spans="1:65" s="2" customFormat="1" ht="16.5" customHeight="1">
      <c r="A224" s="31"/>
      <c r="B224" s="32"/>
      <c r="C224" s="183" t="s">
        <v>335</v>
      </c>
      <c r="D224" s="183" t="s">
        <v>118</v>
      </c>
      <c r="E224" s="184" t="s">
        <v>336</v>
      </c>
      <c r="F224" s="185" t="s">
        <v>337</v>
      </c>
      <c r="G224" s="186" t="s">
        <v>322</v>
      </c>
      <c r="H224" s="187">
        <v>24</v>
      </c>
      <c r="I224" s="188"/>
      <c r="J224" s="189">
        <f>ROUND(I224*H224,2)</f>
        <v>0</v>
      </c>
      <c r="K224" s="185" t="s">
        <v>122</v>
      </c>
      <c r="L224" s="36"/>
      <c r="M224" s="190" t="s">
        <v>1</v>
      </c>
      <c r="N224" s="191" t="s">
        <v>42</v>
      </c>
      <c r="O224" s="68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4" t="s">
        <v>123</v>
      </c>
      <c r="AT224" s="194" t="s">
        <v>118</v>
      </c>
      <c r="AU224" s="194" t="s">
        <v>86</v>
      </c>
      <c r="AY224" s="14" t="s">
        <v>115</v>
      </c>
      <c r="BE224" s="195">
        <f>IF(N224="základní",J224,0)</f>
        <v>0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14" t="s">
        <v>84</v>
      </c>
      <c r="BK224" s="195">
        <f>ROUND(I224*H224,2)</f>
        <v>0</v>
      </c>
      <c r="BL224" s="14" t="s">
        <v>123</v>
      </c>
      <c r="BM224" s="194" t="s">
        <v>338</v>
      </c>
    </row>
    <row r="225" spans="1:65" s="2" customFormat="1" ht="39">
      <c r="A225" s="31"/>
      <c r="B225" s="32"/>
      <c r="C225" s="33"/>
      <c r="D225" s="196" t="s">
        <v>125</v>
      </c>
      <c r="E225" s="33"/>
      <c r="F225" s="197" t="s">
        <v>339</v>
      </c>
      <c r="G225" s="33"/>
      <c r="H225" s="33"/>
      <c r="I225" s="198"/>
      <c r="J225" s="33"/>
      <c r="K225" s="33"/>
      <c r="L225" s="36"/>
      <c r="M225" s="199"/>
      <c r="N225" s="200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125</v>
      </c>
      <c r="AU225" s="14" t="s">
        <v>86</v>
      </c>
    </row>
    <row r="226" spans="1:65" s="2" customFormat="1" ht="16.5" customHeight="1">
      <c r="A226" s="31"/>
      <c r="B226" s="32"/>
      <c r="C226" s="183" t="s">
        <v>340</v>
      </c>
      <c r="D226" s="183" t="s">
        <v>118</v>
      </c>
      <c r="E226" s="184" t="s">
        <v>341</v>
      </c>
      <c r="F226" s="185" t="s">
        <v>342</v>
      </c>
      <c r="G226" s="186" t="s">
        <v>322</v>
      </c>
      <c r="H226" s="187">
        <v>24</v>
      </c>
      <c r="I226" s="188"/>
      <c r="J226" s="189">
        <f>ROUND(I226*H226,2)</f>
        <v>0</v>
      </c>
      <c r="K226" s="185" t="s">
        <v>122</v>
      </c>
      <c r="L226" s="36"/>
      <c r="M226" s="190" t="s">
        <v>1</v>
      </c>
      <c r="N226" s="191" t="s">
        <v>42</v>
      </c>
      <c r="O226" s="68"/>
      <c r="P226" s="192">
        <f>O226*H226</f>
        <v>0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4" t="s">
        <v>123</v>
      </c>
      <c r="AT226" s="194" t="s">
        <v>118</v>
      </c>
      <c r="AU226" s="194" t="s">
        <v>86</v>
      </c>
      <c r="AY226" s="14" t="s">
        <v>115</v>
      </c>
      <c r="BE226" s="195">
        <f>IF(N226="základní",J226,0)</f>
        <v>0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4" t="s">
        <v>84</v>
      </c>
      <c r="BK226" s="195">
        <f>ROUND(I226*H226,2)</f>
        <v>0</v>
      </c>
      <c r="BL226" s="14" t="s">
        <v>123</v>
      </c>
      <c r="BM226" s="194" t="s">
        <v>343</v>
      </c>
    </row>
    <row r="227" spans="1:65" s="2" customFormat="1" ht="39">
      <c r="A227" s="31"/>
      <c r="B227" s="32"/>
      <c r="C227" s="33"/>
      <c r="D227" s="196" t="s">
        <v>125</v>
      </c>
      <c r="E227" s="33"/>
      <c r="F227" s="197" t="s">
        <v>344</v>
      </c>
      <c r="G227" s="33"/>
      <c r="H227" s="33"/>
      <c r="I227" s="198"/>
      <c r="J227" s="33"/>
      <c r="K227" s="33"/>
      <c r="L227" s="36"/>
      <c r="M227" s="199"/>
      <c r="N227" s="200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125</v>
      </c>
      <c r="AU227" s="14" t="s">
        <v>86</v>
      </c>
    </row>
    <row r="228" spans="1:65" s="2" customFormat="1" ht="16.5" customHeight="1">
      <c r="A228" s="31"/>
      <c r="B228" s="32"/>
      <c r="C228" s="183" t="s">
        <v>345</v>
      </c>
      <c r="D228" s="183" t="s">
        <v>118</v>
      </c>
      <c r="E228" s="184" t="s">
        <v>346</v>
      </c>
      <c r="F228" s="185" t="s">
        <v>347</v>
      </c>
      <c r="G228" s="186" t="s">
        <v>322</v>
      </c>
      <c r="H228" s="187">
        <v>40</v>
      </c>
      <c r="I228" s="188"/>
      <c r="J228" s="189">
        <f>ROUND(I228*H228,2)</f>
        <v>0</v>
      </c>
      <c r="K228" s="185" t="s">
        <v>122</v>
      </c>
      <c r="L228" s="36"/>
      <c r="M228" s="190" t="s">
        <v>1</v>
      </c>
      <c r="N228" s="191" t="s">
        <v>42</v>
      </c>
      <c r="O228" s="68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4" t="s">
        <v>123</v>
      </c>
      <c r="AT228" s="194" t="s">
        <v>118</v>
      </c>
      <c r="AU228" s="194" t="s">
        <v>86</v>
      </c>
      <c r="AY228" s="14" t="s">
        <v>115</v>
      </c>
      <c r="BE228" s="195">
        <f>IF(N228="základní",J228,0)</f>
        <v>0</v>
      </c>
      <c r="BF228" s="195">
        <f>IF(N228="snížená",J228,0)</f>
        <v>0</v>
      </c>
      <c r="BG228" s="195">
        <f>IF(N228="zákl. přenesená",J228,0)</f>
        <v>0</v>
      </c>
      <c r="BH228" s="195">
        <f>IF(N228="sníž. přenesená",J228,0)</f>
        <v>0</v>
      </c>
      <c r="BI228" s="195">
        <f>IF(N228="nulová",J228,0)</f>
        <v>0</v>
      </c>
      <c r="BJ228" s="14" t="s">
        <v>84</v>
      </c>
      <c r="BK228" s="195">
        <f>ROUND(I228*H228,2)</f>
        <v>0</v>
      </c>
      <c r="BL228" s="14" t="s">
        <v>123</v>
      </c>
      <c r="BM228" s="194" t="s">
        <v>348</v>
      </c>
    </row>
    <row r="229" spans="1:65" s="2" customFormat="1" ht="39">
      <c r="A229" s="31"/>
      <c r="B229" s="32"/>
      <c r="C229" s="33"/>
      <c r="D229" s="196" t="s">
        <v>125</v>
      </c>
      <c r="E229" s="33"/>
      <c r="F229" s="197" t="s">
        <v>349</v>
      </c>
      <c r="G229" s="33"/>
      <c r="H229" s="33"/>
      <c r="I229" s="198"/>
      <c r="J229" s="33"/>
      <c r="K229" s="33"/>
      <c r="L229" s="36"/>
      <c r="M229" s="199"/>
      <c r="N229" s="200"/>
      <c r="O229" s="68"/>
      <c r="P229" s="68"/>
      <c r="Q229" s="68"/>
      <c r="R229" s="68"/>
      <c r="S229" s="68"/>
      <c r="T229" s="69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125</v>
      </c>
      <c r="AU229" s="14" t="s">
        <v>86</v>
      </c>
    </row>
    <row r="230" spans="1:65" s="2" customFormat="1" ht="16.5" customHeight="1">
      <c r="A230" s="31"/>
      <c r="B230" s="32"/>
      <c r="C230" s="183" t="s">
        <v>350</v>
      </c>
      <c r="D230" s="183" t="s">
        <v>118</v>
      </c>
      <c r="E230" s="184" t="s">
        <v>351</v>
      </c>
      <c r="F230" s="185" t="s">
        <v>352</v>
      </c>
      <c r="G230" s="186" t="s">
        <v>322</v>
      </c>
      <c r="H230" s="187">
        <v>40</v>
      </c>
      <c r="I230" s="188"/>
      <c r="J230" s="189">
        <f>ROUND(I230*H230,2)</f>
        <v>0</v>
      </c>
      <c r="K230" s="185" t="s">
        <v>122</v>
      </c>
      <c r="L230" s="36"/>
      <c r="M230" s="190" t="s">
        <v>1</v>
      </c>
      <c r="N230" s="191" t="s">
        <v>42</v>
      </c>
      <c r="O230" s="68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4" t="s">
        <v>123</v>
      </c>
      <c r="AT230" s="194" t="s">
        <v>118</v>
      </c>
      <c r="AU230" s="194" t="s">
        <v>86</v>
      </c>
      <c r="AY230" s="14" t="s">
        <v>115</v>
      </c>
      <c r="BE230" s="195">
        <f>IF(N230="základní",J230,0)</f>
        <v>0</v>
      </c>
      <c r="BF230" s="195">
        <f>IF(N230="snížená",J230,0)</f>
        <v>0</v>
      </c>
      <c r="BG230" s="195">
        <f>IF(N230="zákl. přenesená",J230,0)</f>
        <v>0</v>
      </c>
      <c r="BH230" s="195">
        <f>IF(N230="sníž. přenesená",J230,0)</f>
        <v>0</v>
      </c>
      <c r="BI230" s="195">
        <f>IF(N230="nulová",J230,0)</f>
        <v>0</v>
      </c>
      <c r="BJ230" s="14" t="s">
        <v>84</v>
      </c>
      <c r="BK230" s="195">
        <f>ROUND(I230*H230,2)</f>
        <v>0</v>
      </c>
      <c r="BL230" s="14" t="s">
        <v>123</v>
      </c>
      <c r="BM230" s="194" t="s">
        <v>353</v>
      </c>
    </row>
    <row r="231" spans="1:65" s="2" customFormat="1" ht="39">
      <c r="A231" s="31"/>
      <c r="B231" s="32"/>
      <c r="C231" s="33"/>
      <c r="D231" s="196" t="s">
        <v>125</v>
      </c>
      <c r="E231" s="33"/>
      <c r="F231" s="197" t="s">
        <v>354</v>
      </c>
      <c r="G231" s="33"/>
      <c r="H231" s="33"/>
      <c r="I231" s="198"/>
      <c r="J231" s="33"/>
      <c r="K231" s="33"/>
      <c r="L231" s="36"/>
      <c r="M231" s="199"/>
      <c r="N231" s="200"/>
      <c r="O231" s="68"/>
      <c r="P231" s="68"/>
      <c r="Q231" s="68"/>
      <c r="R231" s="68"/>
      <c r="S231" s="68"/>
      <c r="T231" s="69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4" t="s">
        <v>125</v>
      </c>
      <c r="AU231" s="14" t="s">
        <v>86</v>
      </c>
    </row>
    <row r="232" spans="1:65" s="2" customFormat="1" ht="16.5" customHeight="1">
      <c r="A232" s="31"/>
      <c r="B232" s="32"/>
      <c r="C232" s="183" t="s">
        <v>355</v>
      </c>
      <c r="D232" s="183" t="s">
        <v>118</v>
      </c>
      <c r="E232" s="184" t="s">
        <v>356</v>
      </c>
      <c r="F232" s="185" t="s">
        <v>357</v>
      </c>
      <c r="G232" s="186" t="s">
        <v>322</v>
      </c>
      <c r="H232" s="187">
        <v>40</v>
      </c>
      <c r="I232" s="188"/>
      <c r="J232" s="189">
        <f>ROUND(I232*H232,2)</f>
        <v>0</v>
      </c>
      <c r="K232" s="185" t="s">
        <v>122</v>
      </c>
      <c r="L232" s="36"/>
      <c r="M232" s="190" t="s">
        <v>1</v>
      </c>
      <c r="N232" s="191" t="s">
        <v>42</v>
      </c>
      <c r="O232" s="68"/>
      <c r="P232" s="192">
        <f>O232*H232</f>
        <v>0</v>
      </c>
      <c r="Q232" s="192">
        <v>0</v>
      </c>
      <c r="R232" s="192">
        <f>Q232*H232</f>
        <v>0</v>
      </c>
      <c r="S232" s="192">
        <v>0</v>
      </c>
      <c r="T232" s="193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4" t="s">
        <v>123</v>
      </c>
      <c r="AT232" s="194" t="s">
        <v>118</v>
      </c>
      <c r="AU232" s="194" t="s">
        <v>86</v>
      </c>
      <c r="AY232" s="14" t="s">
        <v>115</v>
      </c>
      <c r="BE232" s="195">
        <f>IF(N232="základní",J232,0)</f>
        <v>0</v>
      </c>
      <c r="BF232" s="195">
        <f>IF(N232="snížená",J232,0)</f>
        <v>0</v>
      </c>
      <c r="BG232" s="195">
        <f>IF(N232="zákl. přenesená",J232,0)</f>
        <v>0</v>
      </c>
      <c r="BH232" s="195">
        <f>IF(N232="sníž. přenesená",J232,0)</f>
        <v>0</v>
      </c>
      <c r="BI232" s="195">
        <f>IF(N232="nulová",J232,0)</f>
        <v>0</v>
      </c>
      <c r="BJ232" s="14" t="s">
        <v>84</v>
      </c>
      <c r="BK232" s="195">
        <f>ROUND(I232*H232,2)</f>
        <v>0</v>
      </c>
      <c r="BL232" s="14" t="s">
        <v>123</v>
      </c>
      <c r="BM232" s="194" t="s">
        <v>358</v>
      </c>
    </row>
    <row r="233" spans="1:65" s="2" customFormat="1" ht="39">
      <c r="A233" s="31"/>
      <c r="B233" s="32"/>
      <c r="C233" s="33"/>
      <c r="D233" s="196" t="s">
        <v>125</v>
      </c>
      <c r="E233" s="33"/>
      <c r="F233" s="197" t="s">
        <v>359</v>
      </c>
      <c r="G233" s="33"/>
      <c r="H233" s="33"/>
      <c r="I233" s="198"/>
      <c r="J233" s="33"/>
      <c r="K233" s="33"/>
      <c r="L233" s="36"/>
      <c r="M233" s="199"/>
      <c r="N233" s="200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125</v>
      </c>
      <c r="AU233" s="14" t="s">
        <v>86</v>
      </c>
    </row>
    <row r="234" spans="1:65" s="2" customFormat="1" ht="16.5" customHeight="1">
      <c r="A234" s="31"/>
      <c r="B234" s="32"/>
      <c r="C234" s="183" t="s">
        <v>360</v>
      </c>
      <c r="D234" s="183" t="s">
        <v>118</v>
      </c>
      <c r="E234" s="184" t="s">
        <v>361</v>
      </c>
      <c r="F234" s="185" t="s">
        <v>362</v>
      </c>
      <c r="G234" s="186" t="s">
        <v>322</v>
      </c>
      <c r="H234" s="187">
        <v>200</v>
      </c>
      <c r="I234" s="188"/>
      <c r="J234" s="189">
        <f>ROUND(I234*H234,2)</f>
        <v>0</v>
      </c>
      <c r="K234" s="185" t="s">
        <v>122</v>
      </c>
      <c r="L234" s="36"/>
      <c r="M234" s="190" t="s">
        <v>1</v>
      </c>
      <c r="N234" s="191" t="s">
        <v>42</v>
      </c>
      <c r="O234" s="68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4" t="s">
        <v>123</v>
      </c>
      <c r="AT234" s="194" t="s">
        <v>118</v>
      </c>
      <c r="AU234" s="194" t="s">
        <v>86</v>
      </c>
      <c r="AY234" s="14" t="s">
        <v>115</v>
      </c>
      <c r="BE234" s="195">
        <f>IF(N234="základní",J234,0)</f>
        <v>0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4" t="s">
        <v>84</v>
      </c>
      <c r="BK234" s="195">
        <f>ROUND(I234*H234,2)</f>
        <v>0</v>
      </c>
      <c r="BL234" s="14" t="s">
        <v>123</v>
      </c>
      <c r="BM234" s="194" t="s">
        <v>363</v>
      </c>
    </row>
    <row r="235" spans="1:65" s="2" customFormat="1" ht="39">
      <c r="A235" s="31"/>
      <c r="B235" s="32"/>
      <c r="C235" s="33"/>
      <c r="D235" s="196" t="s">
        <v>125</v>
      </c>
      <c r="E235" s="33"/>
      <c r="F235" s="197" t="s">
        <v>364</v>
      </c>
      <c r="G235" s="33"/>
      <c r="H235" s="33"/>
      <c r="I235" s="198"/>
      <c r="J235" s="33"/>
      <c r="K235" s="33"/>
      <c r="L235" s="36"/>
      <c r="M235" s="199"/>
      <c r="N235" s="200"/>
      <c r="O235" s="68"/>
      <c r="P235" s="68"/>
      <c r="Q235" s="68"/>
      <c r="R235" s="68"/>
      <c r="S235" s="68"/>
      <c r="T235" s="69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4" t="s">
        <v>125</v>
      </c>
      <c r="AU235" s="14" t="s">
        <v>86</v>
      </c>
    </row>
    <row r="236" spans="1:65" s="2" customFormat="1" ht="16.5" customHeight="1">
      <c r="A236" s="31"/>
      <c r="B236" s="32"/>
      <c r="C236" s="183" t="s">
        <v>365</v>
      </c>
      <c r="D236" s="183" t="s">
        <v>118</v>
      </c>
      <c r="E236" s="184" t="s">
        <v>366</v>
      </c>
      <c r="F236" s="185" t="s">
        <v>367</v>
      </c>
      <c r="G236" s="186" t="s">
        <v>322</v>
      </c>
      <c r="H236" s="187">
        <v>200</v>
      </c>
      <c r="I236" s="188"/>
      <c r="J236" s="189">
        <f>ROUND(I236*H236,2)</f>
        <v>0</v>
      </c>
      <c r="K236" s="185" t="s">
        <v>122</v>
      </c>
      <c r="L236" s="36"/>
      <c r="M236" s="190" t="s">
        <v>1</v>
      </c>
      <c r="N236" s="191" t="s">
        <v>42</v>
      </c>
      <c r="O236" s="68"/>
      <c r="P236" s="192">
        <f>O236*H236</f>
        <v>0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4" t="s">
        <v>123</v>
      </c>
      <c r="AT236" s="194" t="s">
        <v>118</v>
      </c>
      <c r="AU236" s="194" t="s">
        <v>86</v>
      </c>
      <c r="AY236" s="14" t="s">
        <v>115</v>
      </c>
      <c r="BE236" s="195">
        <f>IF(N236="základní",J236,0)</f>
        <v>0</v>
      </c>
      <c r="BF236" s="195">
        <f>IF(N236="snížená",J236,0)</f>
        <v>0</v>
      </c>
      <c r="BG236" s="195">
        <f>IF(N236="zákl. přenesená",J236,0)</f>
        <v>0</v>
      </c>
      <c r="BH236" s="195">
        <f>IF(N236="sníž. přenesená",J236,0)</f>
        <v>0</v>
      </c>
      <c r="BI236" s="195">
        <f>IF(N236="nulová",J236,0)</f>
        <v>0</v>
      </c>
      <c r="BJ236" s="14" t="s">
        <v>84</v>
      </c>
      <c r="BK236" s="195">
        <f>ROUND(I236*H236,2)</f>
        <v>0</v>
      </c>
      <c r="BL236" s="14" t="s">
        <v>123</v>
      </c>
      <c r="BM236" s="194" t="s">
        <v>368</v>
      </c>
    </row>
    <row r="237" spans="1:65" s="2" customFormat="1" ht="39">
      <c r="A237" s="31"/>
      <c r="B237" s="32"/>
      <c r="C237" s="33"/>
      <c r="D237" s="196" t="s">
        <v>125</v>
      </c>
      <c r="E237" s="33"/>
      <c r="F237" s="197" t="s">
        <v>369</v>
      </c>
      <c r="G237" s="33"/>
      <c r="H237" s="33"/>
      <c r="I237" s="198"/>
      <c r="J237" s="33"/>
      <c r="K237" s="33"/>
      <c r="L237" s="36"/>
      <c r="M237" s="199"/>
      <c r="N237" s="200"/>
      <c r="O237" s="68"/>
      <c r="P237" s="68"/>
      <c r="Q237" s="68"/>
      <c r="R237" s="68"/>
      <c r="S237" s="68"/>
      <c r="T237" s="69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4" t="s">
        <v>125</v>
      </c>
      <c r="AU237" s="14" t="s">
        <v>86</v>
      </c>
    </row>
    <row r="238" spans="1:65" s="2" customFormat="1" ht="16.5" customHeight="1">
      <c r="A238" s="31"/>
      <c r="B238" s="32"/>
      <c r="C238" s="183" t="s">
        <v>370</v>
      </c>
      <c r="D238" s="183" t="s">
        <v>118</v>
      </c>
      <c r="E238" s="184" t="s">
        <v>371</v>
      </c>
      <c r="F238" s="185" t="s">
        <v>372</v>
      </c>
      <c r="G238" s="186" t="s">
        <v>322</v>
      </c>
      <c r="H238" s="187">
        <v>320</v>
      </c>
      <c r="I238" s="188"/>
      <c r="J238" s="189">
        <f>ROUND(I238*H238,2)</f>
        <v>0</v>
      </c>
      <c r="K238" s="185" t="s">
        <v>122</v>
      </c>
      <c r="L238" s="36"/>
      <c r="M238" s="190" t="s">
        <v>1</v>
      </c>
      <c r="N238" s="191" t="s">
        <v>42</v>
      </c>
      <c r="O238" s="68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4" t="s">
        <v>123</v>
      </c>
      <c r="AT238" s="194" t="s">
        <v>118</v>
      </c>
      <c r="AU238" s="194" t="s">
        <v>86</v>
      </c>
      <c r="AY238" s="14" t="s">
        <v>115</v>
      </c>
      <c r="BE238" s="195">
        <f>IF(N238="základní",J238,0)</f>
        <v>0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4" t="s">
        <v>84</v>
      </c>
      <c r="BK238" s="195">
        <f>ROUND(I238*H238,2)</f>
        <v>0</v>
      </c>
      <c r="BL238" s="14" t="s">
        <v>123</v>
      </c>
      <c r="BM238" s="194" t="s">
        <v>373</v>
      </c>
    </row>
    <row r="239" spans="1:65" s="2" customFormat="1" ht="39">
      <c r="A239" s="31"/>
      <c r="B239" s="32"/>
      <c r="C239" s="33"/>
      <c r="D239" s="196" t="s">
        <v>125</v>
      </c>
      <c r="E239" s="33"/>
      <c r="F239" s="197" t="s">
        <v>374</v>
      </c>
      <c r="G239" s="33"/>
      <c r="H239" s="33"/>
      <c r="I239" s="198"/>
      <c r="J239" s="33"/>
      <c r="K239" s="33"/>
      <c r="L239" s="36"/>
      <c r="M239" s="199"/>
      <c r="N239" s="200"/>
      <c r="O239" s="68"/>
      <c r="P239" s="68"/>
      <c r="Q239" s="68"/>
      <c r="R239" s="68"/>
      <c r="S239" s="68"/>
      <c r="T239" s="69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4" t="s">
        <v>125</v>
      </c>
      <c r="AU239" s="14" t="s">
        <v>86</v>
      </c>
    </row>
    <row r="240" spans="1:65" s="2" customFormat="1" ht="16.5" customHeight="1">
      <c r="A240" s="31"/>
      <c r="B240" s="32"/>
      <c r="C240" s="183" t="s">
        <v>375</v>
      </c>
      <c r="D240" s="183" t="s">
        <v>118</v>
      </c>
      <c r="E240" s="184" t="s">
        <v>376</v>
      </c>
      <c r="F240" s="185" t="s">
        <v>377</v>
      </c>
      <c r="G240" s="186" t="s">
        <v>322</v>
      </c>
      <c r="H240" s="187">
        <v>8</v>
      </c>
      <c r="I240" s="188"/>
      <c r="J240" s="189">
        <f>ROUND(I240*H240,2)</f>
        <v>0</v>
      </c>
      <c r="K240" s="185" t="s">
        <v>122</v>
      </c>
      <c r="L240" s="36"/>
      <c r="M240" s="190" t="s">
        <v>1</v>
      </c>
      <c r="N240" s="191" t="s">
        <v>42</v>
      </c>
      <c r="O240" s="68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4" t="s">
        <v>123</v>
      </c>
      <c r="AT240" s="194" t="s">
        <v>118</v>
      </c>
      <c r="AU240" s="194" t="s">
        <v>86</v>
      </c>
      <c r="AY240" s="14" t="s">
        <v>115</v>
      </c>
      <c r="BE240" s="195">
        <f>IF(N240="základní",J240,0)</f>
        <v>0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4" t="s">
        <v>84</v>
      </c>
      <c r="BK240" s="195">
        <f>ROUND(I240*H240,2)</f>
        <v>0</v>
      </c>
      <c r="BL240" s="14" t="s">
        <v>123</v>
      </c>
      <c r="BM240" s="194" t="s">
        <v>378</v>
      </c>
    </row>
    <row r="241" spans="1:65" s="2" customFormat="1" ht="39">
      <c r="A241" s="31"/>
      <c r="B241" s="32"/>
      <c r="C241" s="33"/>
      <c r="D241" s="196" t="s">
        <v>125</v>
      </c>
      <c r="E241" s="33"/>
      <c r="F241" s="197" t="s">
        <v>379</v>
      </c>
      <c r="G241" s="33"/>
      <c r="H241" s="33"/>
      <c r="I241" s="198"/>
      <c r="J241" s="33"/>
      <c r="K241" s="33"/>
      <c r="L241" s="36"/>
      <c r="M241" s="199"/>
      <c r="N241" s="200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4" t="s">
        <v>125</v>
      </c>
      <c r="AU241" s="14" t="s">
        <v>86</v>
      </c>
    </row>
    <row r="242" spans="1:65" s="2" customFormat="1" ht="16.5" customHeight="1">
      <c r="A242" s="31"/>
      <c r="B242" s="32"/>
      <c r="C242" s="183" t="s">
        <v>380</v>
      </c>
      <c r="D242" s="183" t="s">
        <v>118</v>
      </c>
      <c r="E242" s="184" t="s">
        <v>381</v>
      </c>
      <c r="F242" s="185" t="s">
        <v>382</v>
      </c>
      <c r="G242" s="186" t="s">
        <v>322</v>
      </c>
      <c r="H242" s="187">
        <v>8</v>
      </c>
      <c r="I242" s="188"/>
      <c r="J242" s="189">
        <f>ROUND(I242*H242,2)</f>
        <v>0</v>
      </c>
      <c r="K242" s="185" t="s">
        <v>122</v>
      </c>
      <c r="L242" s="36"/>
      <c r="M242" s="190" t="s">
        <v>1</v>
      </c>
      <c r="N242" s="191" t="s">
        <v>42</v>
      </c>
      <c r="O242" s="68"/>
      <c r="P242" s="192">
        <f>O242*H242</f>
        <v>0</v>
      </c>
      <c r="Q242" s="192">
        <v>0</v>
      </c>
      <c r="R242" s="192">
        <f>Q242*H242</f>
        <v>0</v>
      </c>
      <c r="S242" s="192">
        <v>0</v>
      </c>
      <c r="T242" s="193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4" t="s">
        <v>123</v>
      </c>
      <c r="AT242" s="194" t="s">
        <v>118</v>
      </c>
      <c r="AU242" s="194" t="s">
        <v>86</v>
      </c>
      <c r="AY242" s="14" t="s">
        <v>115</v>
      </c>
      <c r="BE242" s="195">
        <f>IF(N242="základní",J242,0)</f>
        <v>0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4" t="s">
        <v>84</v>
      </c>
      <c r="BK242" s="195">
        <f>ROUND(I242*H242,2)</f>
        <v>0</v>
      </c>
      <c r="BL242" s="14" t="s">
        <v>123</v>
      </c>
      <c r="BM242" s="194" t="s">
        <v>383</v>
      </c>
    </row>
    <row r="243" spans="1:65" s="2" customFormat="1" ht="39">
      <c r="A243" s="31"/>
      <c r="B243" s="32"/>
      <c r="C243" s="33"/>
      <c r="D243" s="196" t="s">
        <v>125</v>
      </c>
      <c r="E243" s="33"/>
      <c r="F243" s="197" t="s">
        <v>384</v>
      </c>
      <c r="G243" s="33"/>
      <c r="H243" s="33"/>
      <c r="I243" s="198"/>
      <c r="J243" s="33"/>
      <c r="K243" s="33"/>
      <c r="L243" s="36"/>
      <c r="M243" s="199"/>
      <c r="N243" s="200"/>
      <c r="O243" s="68"/>
      <c r="P243" s="68"/>
      <c r="Q243" s="68"/>
      <c r="R243" s="68"/>
      <c r="S243" s="68"/>
      <c r="T243" s="69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4" t="s">
        <v>125</v>
      </c>
      <c r="AU243" s="14" t="s">
        <v>86</v>
      </c>
    </row>
    <row r="244" spans="1:65" s="2" customFormat="1" ht="16.5" customHeight="1">
      <c r="A244" s="31"/>
      <c r="B244" s="32"/>
      <c r="C244" s="183" t="s">
        <v>385</v>
      </c>
      <c r="D244" s="183" t="s">
        <v>118</v>
      </c>
      <c r="E244" s="184" t="s">
        <v>386</v>
      </c>
      <c r="F244" s="185" t="s">
        <v>387</v>
      </c>
      <c r="G244" s="186" t="s">
        <v>322</v>
      </c>
      <c r="H244" s="187">
        <v>8</v>
      </c>
      <c r="I244" s="188"/>
      <c r="J244" s="189">
        <f>ROUND(I244*H244,2)</f>
        <v>0</v>
      </c>
      <c r="K244" s="185" t="s">
        <v>122</v>
      </c>
      <c r="L244" s="36"/>
      <c r="M244" s="190" t="s">
        <v>1</v>
      </c>
      <c r="N244" s="191" t="s">
        <v>42</v>
      </c>
      <c r="O244" s="68"/>
      <c r="P244" s="192">
        <f>O244*H244</f>
        <v>0</v>
      </c>
      <c r="Q244" s="192">
        <v>0</v>
      </c>
      <c r="R244" s="192">
        <f>Q244*H244</f>
        <v>0</v>
      </c>
      <c r="S244" s="192">
        <v>0</v>
      </c>
      <c r="T244" s="193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4" t="s">
        <v>123</v>
      </c>
      <c r="AT244" s="194" t="s">
        <v>118</v>
      </c>
      <c r="AU244" s="194" t="s">
        <v>86</v>
      </c>
      <c r="AY244" s="14" t="s">
        <v>115</v>
      </c>
      <c r="BE244" s="195">
        <f>IF(N244="základní",J244,0)</f>
        <v>0</v>
      </c>
      <c r="BF244" s="195">
        <f>IF(N244="snížená",J244,0)</f>
        <v>0</v>
      </c>
      <c r="BG244" s="195">
        <f>IF(N244="zákl. přenesená",J244,0)</f>
        <v>0</v>
      </c>
      <c r="BH244" s="195">
        <f>IF(N244="sníž. přenesená",J244,0)</f>
        <v>0</v>
      </c>
      <c r="BI244" s="195">
        <f>IF(N244="nulová",J244,0)</f>
        <v>0</v>
      </c>
      <c r="BJ244" s="14" t="s">
        <v>84</v>
      </c>
      <c r="BK244" s="195">
        <f>ROUND(I244*H244,2)</f>
        <v>0</v>
      </c>
      <c r="BL244" s="14" t="s">
        <v>123</v>
      </c>
      <c r="BM244" s="194" t="s">
        <v>388</v>
      </c>
    </row>
    <row r="245" spans="1:65" s="2" customFormat="1" ht="39">
      <c r="A245" s="31"/>
      <c r="B245" s="32"/>
      <c r="C245" s="33"/>
      <c r="D245" s="196" t="s">
        <v>125</v>
      </c>
      <c r="E245" s="33"/>
      <c r="F245" s="197" t="s">
        <v>389</v>
      </c>
      <c r="G245" s="33"/>
      <c r="H245" s="33"/>
      <c r="I245" s="198"/>
      <c r="J245" s="33"/>
      <c r="K245" s="33"/>
      <c r="L245" s="36"/>
      <c r="M245" s="199"/>
      <c r="N245" s="200"/>
      <c r="O245" s="68"/>
      <c r="P245" s="68"/>
      <c r="Q245" s="68"/>
      <c r="R245" s="68"/>
      <c r="S245" s="68"/>
      <c r="T245" s="69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4" t="s">
        <v>125</v>
      </c>
      <c r="AU245" s="14" t="s">
        <v>86</v>
      </c>
    </row>
    <row r="246" spans="1:65" s="2" customFormat="1" ht="16.5" customHeight="1">
      <c r="A246" s="31"/>
      <c r="B246" s="32"/>
      <c r="C246" s="183" t="s">
        <v>390</v>
      </c>
      <c r="D246" s="183" t="s">
        <v>118</v>
      </c>
      <c r="E246" s="184" t="s">
        <v>391</v>
      </c>
      <c r="F246" s="185" t="s">
        <v>392</v>
      </c>
      <c r="G246" s="186" t="s">
        <v>322</v>
      </c>
      <c r="H246" s="187">
        <v>6</v>
      </c>
      <c r="I246" s="188"/>
      <c r="J246" s="189">
        <f>ROUND(I246*H246,2)</f>
        <v>0</v>
      </c>
      <c r="K246" s="185" t="s">
        <v>122</v>
      </c>
      <c r="L246" s="36"/>
      <c r="M246" s="190" t="s">
        <v>1</v>
      </c>
      <c r="N246" s="191" t="s">
        <v>42</v>
      </c>
      <c r="O246" s="68"/>
      <c r="P246" s="192">
        <f>O246*H246</f>
        <v>0</v>
      </c>
      <c r="Q246" s="192">
        <v>0</v>
      </c>
      <c r="R246" s="192">
        <f>Q246*H246</f>
        <v>0</v>
      </c>
      <c r="S246" s="192">
        <v>0</v>
      </c>
      <c r="T246" s="193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4" t="s">
        <v>123</v>
      </c>
      <c r="AT246" s="194" t="s">
        <v>118</v>
      </c>
      <c r="AU246" s="194" t="s">
        <v>86</v>
      </c>
      <c r="AY246" s="14" t="s">
        <v>115</v>
      </c>
      <c r="BE246" s="195">
        <f>IF(N246="základní",J246,0)</f>
        <v>0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14" t="s">
        <v>84</v>
      </c>
      <c r="BK246" s="195">
        <f>ROUND(I246*H246,2)</f>
        <v>0</v>
      </c>
      <c r="BL246" s="14" t="s">
        <v>123</v>
      </c>
      <c r="BM246" s="194" t="s">
        <v>393</v>
      </c>
    </row>
    <row r="247" spans="1:65" s="2" customFormat="1" ht="39">
      <c r="A247" s="31"/>
      <c r="B247" s="32"/>
      <c r="C247" s="33"/>
      <c r="D247" s="196" t="s">
        <v>125</v>
      </c>
      <c r="E247" s="33"/>
      <c r="F247" s="197" t="s">
        <v>394</v>
      </c>
      <c r="G247" s="33"/>
      <c r="H247" s="33"/>
      <c r="I247" s="198"/>
      <c r="J247" s="33"/>
      <c r="K247" s="33"/>
      <c r="L247" s="36"/>
      <c r="M247" s="199"/>
      <c r="N247" s="200"/>
      <c r="O247" s="68"/>
      <c r="P247" s="68"/>
      <c r="Q247" s="68"/>
      <c r="R247" s="68"/>
      <c r="S247" s="68"/>
      <c r="T247" s="69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4" t="s">
        <v>125</v>
      </c>
      <c r="AU247" s="14" t="s">
        <v>86</v>
      </c>
    </row>
    <row r="248" spans="1:65" s="2" customFormat="1" ht="16.5" customHeight="1">
      <c r="A248" s="31"/>
      <c r="B248" s="32"/>
      <c r="C248" s="183" t="s">
        <v>395</v>
      </c>
      <c r="D248" s="183" t="s">
        <v>118</v>
      </c>
      <c r="E248" s="184" t="s">
        <v>396</v>
      </c>
      <c r="F248" s="185" t="s">
        <v>397</v>
      </c>
      <c r="G248" s="186" t="s">
        <v>322</v>
      </c>
      <c r="H248" s="187">
        <v>6</v>
      </c>
      <c r="I248" s="188"/>
      <c r="J248" s="189">
        <f>ROUND(I248*H248,2)</f>
        <v>0</v>
      </c>
      <c r="K248" s="185" t="s">
        <v>122</v>
      </c>
      <c r="L248" s="36"/>
      <c r="M248" s="190" t="s">
        <v>1</v>
      </c>
      <c r="N248" s="191" t="s">
        <v>42</v>
      </c>
      <c r="O248" s="68"/>
      <c r="P248" s="192">
        <f>O248*H248</f>
        <v>0</v>
      </c>
      <c r="Q248" s="192">
        <v>0</v>
      </c>
      <c r="R248" s="192">
        <f>Q248*H248</f>
        <v>0</v>
      </c>
      <c r="S248" s="192">
        <v>0</v>
      </c>
      <c r="T248" s="193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4" t="s">
        <v>123</v>
      </c>
      <c r="AT248" s="194" t="s">
        <v>118</v>
      </c>
      <c r="AU248" s="194" t="s">
        <v>86</v>
      </c>
      <c r="AY248" s="14" t="s">
        <v>115</v>
      </c>
      <c r="BE248" s="195">
        <f>IF(N248="základní",J248,0)</f>
        <v>0</v>
      </c>
      <c r="BF248" s="195">
        <f>IF(N248="snížená",J248,0)</f>
        <v>0</v>
      </c>
      <c r="BG248" s="195">
        <f>IF(N248="zákl. přenesená",J248,0)</f>
        <v>0</v>
      </c>
      <c r="BH248" s="195">
        <f>IF(N248="sníž. přenesená",J248,0)</f>
        <v>0</v>
      </c>
      <c r="BI248" s="195">
        <f>IF(N248="nulová",J248,0)</f>
        <v>0</v>
      </c>
      <c r="BJ248" s="14" t="s">
        <v>84</v>
      </c>
      <c r="BK248" s="195">
        <f>ROUND(I248*H248,2)</f>
        <v>0</v>
      </c>
      <c r="BL248" s="14" t="s">
        <v>123</v>
      </c>
      <c r="BM248" s="194" t="s">
        <v>398</v>
      </c>
    </row>
    <row r="249" spans="1:65" s="2" customFormat="1" ht="39">
      <c r="A249" s="31"/>
      <c r="B249" s="32"/>
      <c r="C249" s="33"/>
      <c r="D249" s="196" t="s">
        <v>125</v>
      </c>
      <c r="E249" s="33"/>
      <c r="F249" s="197" t="s">
        <v>399</v>
      </c>
      <c r="G249" s="33"/>
      <c r="H249" s="33"/>
      <c r="I249" s="198"/>
      <c r="J249" s="33"/>
      <c r="K249" s="33"/>
      <c r="L249" s="36"/>
      <c r="M249" s="199"/>
      <c r="N249" s="200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4" t="s">
        <v>125</v>
      </c>
      <c r="AU249" s="14" t="s">
        <v>86</v>
      </c>
    </row>
    <row r="250" spans="1:65" s="2" customFormat="1" ht="16.5" customHeight="1">
      <c r="A250" s="31"/>
      <c r="B250" s="32"/>
      <c r="C250" s="183" t="s">
        <v>400</v>
      </c>
      <c r="D250" s="183" t="s">
        <v>118</v>
      </c>
      <c r="E250" s="184" t="s">
        <v>401</v>
      </c>
      <c r="F250" s="185" t="s">
        <v>402</v>
      </c>
      <c r="G250" s="186" t="s">
        <v>322</v>
      </c>
      <c r="H250" s="187">
        <v>6</v>
      </c>
      <c r="I250" s="188"/>
      <c r="J250" s="189">
        <f>ROUND(I250*H250,2)</f>
        <v>0</v>
      </c>
      <c r="K250" s="185" t="s">
        <v>122</v>
      </c>
      <c r="L250" s="36"/>
      <c r="M250" s="190" t="s">
        <v>1</v>
      </c>
      <c r="N250" s="191" t="s">
        <v>42</v>
      </c>
      <c r="O250" s="68"/>
      <c r="P250" s="192">
        <f>O250*H250</f>
        <v>0</v>
      </c>
      <c r="Q250" s="192">
        <v>0</v>
      </c>
      <c r="R250" s="192">
        <f>Q250*H250</f>
        <v>0</v>
      </c>
      <c r="S250" s="192">
        <v>0</v>
      </c>
      <c r="T250" s="193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4" t="s">
        <v>123</v>
      </c>
      <c r="AT250" s="194" t="s">
        <v>118</v>
      </c>
      <c r="AU250" s="194" t="s">
        <v>86</v>
      </c>
      <c r="AY250" s="14" t="s">
        <v>115</v>
      </c>
      <c r="BE250" s="195">
        <f>IF(N250="základní",J250,0)</f>
        <v>0</v>
      </c>
      <c r="BF250" s="195">
        <f>IF(N250="snížená",J250,0)</f>
        <v>0</v>
      </c>
      <c r="BG250" s="195">
        <f>IF(N250="zákl. přenesená",J250,0)</f>
        <v>0</v>
      </c>
      <c r="BH250" s="195">
        <f>IF(N250="sníž. přenesená",J250,0)</f>
        <v>0</v>
      </c>
      <c r="BI250" s="195">
        <f>IF(N250="nulová",J250,0)</f>
        <v>0</v>
      </c>
      <c r="BJ250" s="14" t="s">
        <v>84</v>
      </c>
      <c r="BK250" s="195">
        <f>ROUND(I250*H250,2)</f>
        <v>0</v>
      </c>
      <c r="BL250" s="14" t="s">
        <v>123</v>
      </c>
      <c r="BM250" s="194" t="s">
        <v>403</v>
      </c>
    </row>
    <row r="251" spans="1:65" s="2" customFormat="1" ht="39">
      <c r="A251" s="31"/>
      <c r="B251" s="32"/>
      <c r="C251" s="33"/>
      <c r="D251" s="196" t="s">
        <v>125</v>
      </c>
      <c r="E251" s="33"/>
      <c r="F251" s="197" t="s">
        <v>404</v>
      </c>
      <c r="G251" s="33"/>
      <c r="H251" s="33"/>
      <c r="I251" s="198"/>
      <c r="J251" s="33"/>
      <c r="K251" s="33"/>
      <c r="L251" s="36"/>
      <c r="M251" s="199"/>
      <c r="N251" s="200"/>
      <c r="O251" s="68"/>
      <c r="P251" s="68"/>
      <c r="Q251" s="68"/>
      <c r="R251" s="68"/>
      <c r="S251" s="68"/>
      <c r="T251" s="69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4" t="s">
        <v>125</v>
      </c>
      <c r="AU251" s="14" t="s">
        <v>86</v>
      </c>
    </row>
    <row r="252" spans="1:65" s="2" customFormat="1" ht="16.5" customHeight="1">
      <c r="A252" s="31"/>
      <c r="B252" s="32"/>
      <c r="C252" s="183" t="s">
        <v>405</v>
      </c>
      <c r="D252" s="183" t="s">
        <v>118</v>
      </c>
      <c r="E252" s="184" t="s">
        <v>406</v>
      </c>
      <c r="F252" s="185" t="s">
        <v>407</v>
      </c>
      <c r="G252" s="186" t="s">
        <v>322</v>
      </c>
      <c r="H252" s="187">
        <v>8</v>
      </c>
      <c r="I252" s="188"/>
      <c r="J252" s="189">
        <f>ROUND(I252*H252,2)</f>
        <v>0</v>
      </c>
      <c r="K252" s="185" t="s">
        <v>122</v>
      </c>
      <c r="L252" s="36"/>
      <c r="M252" s="190" t="s">
        <v>1</v>
      </c>
      <c r="N252" s="191" t="s">
        <v>42</v>
      </c>
      <c r="O252" s="68"/>
      <c r="P252" s="192">
        <f>O252*H252</f>
        <v>0</v>
      </c>
      <c r="Q252" s="192">
        <v>0</v>
      </c>
      <c r="R252" s="192">
        <f>Q252*H252</f>
        <v>0</v>
      </c>
      <c r="S252" s="192">
        <v>0</v>
      </c>
      <c r="T252" s="193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4" t="s">
        <v>123</v>
      </c>
      <c r="AT252" s="194" t="s">
        <v>118</v>
      </c>
      <c r="AU252" s="194" t="s">
        <v>86</v>
      </c>
      <c r="AY252" s="14" t="s">
        <v>115</v>
      </c>
      <c r="BE252" s="195">
        <f>IF(N252="základní",J252,0)</f>
        <v>0</v>
      </c>
      <c r="BF252" s="195">
        <f>IF(N252="snížená",J252,0)</f>
        <v>0</v>
      </c>
      <c r="BG252" s="195">
        <f>IF(N252="zákl. přenesená",J252,0)</f>
        <v>0</v>
      </c>
      <c r="BH252" s="195">
        <f>IF(N252="sníž. přenesená",J252,0)</f>
        <v>0</v>
      </c>
      <c r="BI252" s="195">
        <f>IF(N252="nulová",J252,0)</f>
        <v>0</v>
      </c>
      <c r="BJ252" s="14" t="s">
        <v>84</v>
      </c>
      <c r="BK252" s="195">
        <f>ROUND(I252*H252,2)</f>
        <v>0</v>
      </c>
      <c r="BL252" s="14" t="s">
        <v>123</v>
      </c>
      <c r="BM252" s="194" t="s">
        <v>408</v>
      </c>
    </row>
    <row r="253" spans="1:65" s="2" customFormat="1" ht="39">
      <c r="A253" s="31"/>
      <c r="B253" s="32"/>
      <c r="C253" s="33"/>
      <c r="D253" s="196" t="s">
        <v>125</v>
      </c>
      <c r="E253" s="33"/>
      <c r="F253" s="197" t="s">
        <v>409</v>
      </c>
      <c r="G253" s="33"/>
      <c r="H253" s="33"/>
      <c r="I253" s="198"/>
      <c r="J253" s="33"/>
      <c r="K253" s="33"/>
      <c r="L253" s="36"/>
      <c r="M253" s="199"/>
      <c r="N253" s="200"/>
      <c r="O253" s="68"/>
      <c r="P253" s="68"/>
      <c r="Q253" s="68"/>
      <c r="R253" s="68"/>
      <c r="S253" s="68"/>
      <c r="T253" s="69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4" t="s">
        <v>125</v>
      </c>
      <c r="AU253" s="14" t="s">
        <v>86</v>
      </c>
    </row>
    <row r="254" spans="1:65" s="2" customFormat="1" ht="16.5" customHeight="1">
      <c r="A254" s="31"/>
      <c r="B254" s="32"/>
      <c r="C254" s="183" t="s">
        <v>410</v>
      </c>
      <c r="D254" s="183" t="s">
        <v>118</v>
      </c>
      <c r="E254" s="184" t="s">
        <v>411</v>
      </c>
      <c r="F254" s="185" t="s">
        <v>412</v>
      </c>
      <c r="G254" s="186" t="s">
        <v>322</v>
      </c>
      <c r="H254" s="187">
        <v>8</v>
      </c>
      <c r="I254" s="188"/>
      <c r="J254" s="189">
        <f>ROUND(I254*H254,2)</f>
        <v>0</v>
      </c>
      <c r="K254" s="185" t="s">
        <v>122</v>
      </c>
      <c r="L254" s="36"/>
      <c r="M254" s="190" t="s">
        <v>1</v>
      </c>
      <c r="N254" s="191" t="s">
        <v>42</v>
      </c>
      <c r="O254" s="68"/>
      <c r="P254" s="192">
        <f>O254*H254</f>
        <v>0</v>
      </c>
      <c r="Q254" s="192">
        <v>0</v>
      </c>
      <c r="R254" s="192">
        <f>Q254*H254</f>
        <v>0</v>
      </c>
      <c r="S254" s="192">
        <v>0</v>
      </c>
      <c r="T254" s="193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4" t="s">
        <v>123</v>
      </c>
      <c r="AT254" s="194" t="s">
        <v>118</v>
      </c>
      <c r="AU254" s="194" t="s">
        <v>86</v>
      </c>
      <c r="AY254" s="14" t="s">
        <v>115</v>
      </c>
      <c r="BE254" s="195">
        <f>IF(N254="základní",J254,0)</f>
        <v>0</v>
      </c>
      <c r="BF254" s="195">
        <f>IF(N254="snížená",J254,0)</f>
        <v>0</v>
      </c>
      <c r="BG254" s="195">
        <f>IF(N254="zákl. přenesená",J254,0)</f>
        <v>0</v>
      </c>
      <c r="BH254" s="195">
        <f>IF(N254="sníž. přenesená",J254,0)</f>
        <v>0</v>
      </c>
      <c r="BI254" s="195">
        <f>IF(N254="nulová",J254,0)</f>
        <v>0</v>
      </c>
      <c r="BJ254" s="14" t="s">
        <v>84</v>
      </c>
      <c r="BK254" s="195">
        <f>ROUND(I254*H254,2)</f>
        <v>0</v>
      </c>
      <c r="BL254" s="14" t="s">
        <v>123</v>
      </c>
      <c r="BM254" s="194" t="s">
        <v>413</v>
      </c>
    </row>
    <row r="255" spans="1:65" s="2" customFormat="1" ht="39">
      <c r="A255" s="31"/>
      <c r="B255" s="32"/>
      <c r="C255" s="33"/>
      <c r="D255" s="196" t="s">
        <v>125</v>
      </c>
      <c r="E255" s="33"/>
      <c r="F255" s="197" t="s">
        <v>414</v>
      </c>
      <c r="G255" s="33"/>
      <c r="H255" s="33"/>
      <c r="I255" s="198"/>
      <c r="J255" s="33"/>
      <c r="K255" s="33"/>
      <c r="L255" s="36"/>
      <c r="M255" s="199"/>
      <c r="N255" s="200"/>
      <c r="O255" s="68"/>
      <c r="P255" s="68"/>
      <c r="Q255" s="68"/>
      <c r="R255" s="68"/>
      <c r="S255" s="68"/>
      <c r="T255" s="69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4" t="s">
        <v>125</v>
      </c>
      <c r="AU255" s="14" t="s">
        <v>86</v>
      </c>
    </row>
    <row r="256" spans="1:65" s="2" customFormat="1" ht="16.5" customHeight="1">
      <c r="A256" s="31"/>
      <c r="B256" s="32"/>
      <c r="C256" s="183" t="s">
        <v>415</v>
      </c>
      <c r="D256" s="183" t="s">
        <v>118</v>
      </c>
      <c r="E256" s="184" t="s">
        <v>416</v>
      </c>
      <c r="F256" s="185" t="s">
        <v>417</v>
      </c>
      <c r="G256" s="186" t="s">
        <v>322</v>
      </c>
      <c r="H256" s="187">
        <v>8</v>
      </c>
      <c r="I256" s="188"/>
      <c r="J256" s="189">
        <f>ROUND(I256*H256,2)</f>
        <v>0</v>
      </c>
      <c r="K256" s="185" t="s">
        <v>122</v>
      </c>
      <c r="L256" s="36"/>
      <c r="M256" s="190" t="s">
        <v>1</v>
      </c>
      <c r="N256" s="191" t="s">
        <v>42</v>
      </c>
      <c r="O256" s="68"/>
      <c r="P256" s="192">
        <f>O256*H256</f>
        <v>0</v>
      </c>
      <c r="Q256" s="192">
        <v>0</v>
      </c>
      <c r="R256" s="192">
        <f>Q256*H256</f>
        <v>0</v>
      </c>
      <c r="S256" s="192">
        <v>0</v>
      </c>
      <c r="T256" s="193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4" t="s">
        <v>123</v>
      </c>
      <c r="AT256" s="194" t="s">
        <v>118</v>
      </c>
      <c r="AU256" s="194" t="s">
        <v>86</v>
      </c>
      <c r="AY256" s="14" t="s">
        <v>115</v>
      </c>
      <c r="BE256" s="195">
        <f>IF(N256="základní",J256,0)</f>
        <v>0</v>
      </c>
      <c r="BF256" s="195">
        <f>IF(N256="snížená",J256,0)</f>
        <v>0</v>
      </c>
      <c r="BG256" s="195">
        <f>IF(N256="zákl. přenesená",J256,0)</f>
        <v>0</v>
      </c>
      <c r="BH256" s="195">
        <f>IF(N256="sníž. přenesená",J256,0)</f>
        <v>0</v>
      </c>
      <c r="BI256" s="195">
        <f>IF(N256="nulová",J256,0)</f>
        <v>0</v>
      </c>
      <c r="BJ256" s="14" t="s">
        <v>84</v>
      </c>
      <c r="BK256" s="195">
        <f>ROUND(I256*H256,2)</f>
        <v>0</v>
      </c>
      <c r="BL256" s="14" t="s">
        <v>123</v>
      </c>
      <c r="BM256" s="194" t="s">
        <v>418</v>
      </c>
    </row>
    <row r="257" spans="1:65" s="2" customFormat="1" ht="39">
      <c r="A257" s="31"/>
      <c r="B257" s="32"/>
      <c r="C257" s="33"/>
      <c r="D257" s="196" t="s">
        <v>125</v>
      </c>
      <c r="E257" s="33"/>
      <c r="F257" s="197" t="s">
        <v>419</v>
      </c>
      <c r="G257" s="33"/>
      <c r="H257" s="33"/>
      <c r="I257" s="198"/>
      <c r="J257" s="33"/>
      <c r="K257" s="33"/>
      <c r="L257" s="36"/>
      <c r="M257" s="199"/>
      <c r="N257" s="200"/>
      <c r="O257" s="68"/>
      <c r="P257" s="68"/>
      <c r="Q257" s="68"/>
      <c r="R257" s="68"/>
      <c r="S257" s="68"/>
      <c r="T257" s="69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4" t="s">
        <v>125</v>
      </c>
      <c r="AU257" s="14" t="s">
        <v>86</v>
      </c>
    </row>
    <row r="258" spans="1:65" s="2" customFormat="1" ht="16.5" customHeight="1">
      <c r="A258" s="31"/>
      <c r="B258" s="32"/>
      <c r="C258" s="183" t="s">
        <v>420</v>
      </c>
      <c r="D258" s="183" t="s">
        <v>118</v>
      </c>
      <c r="E258" s="184" t="s">
        <v>421</v>
      </c>
      <c r="F258" s="185" t="s">
        <v>422</v>
      </c>
      <c r="G258" s="186" t="s">
        <v>322</v>
      </c>
      <c r="H258" s="187">
        <v>8</v>
      </c>
      <c r="I258" s="188"/>
      <c r="J258" s="189">
        <f>ROUND(I258*H258,2)</f>
        <v>0</v>
      </c>
      <c r="K258" s="185" t="s">
        <v>122</v>
      </c>
      <c r="L258" s="36"/>
      <c r="M258" s="190" t="s">
        <v>1</v>
      </c>
      <c r="N258" s="191" t="s">
        <v>42</v>
      </c>
      <c r="O258" s="68"/>
      <c r="P258" s="192">
        <f>O258*H258</f>
        <v>0</v>
      </c>
      <c r="Q258" s="192">
        <v>0</v>
      </c>
      <c r="R258" s="192">
        <f>Q258*H258</f>
        <v>0</v>
      </c>
      <c r="S258" s="192">
        <v>0</v>
      </c>
      <c r="T258" s="193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4" t="s">
        <v>123</v>
      </c>
      <c r="AT258" s="194" t="s">
        <v>118</v>
      </c>
      <c r="AU258" s="194" t="s">
        <v>86</v>
      </c>
      <c r="AY258" s="14" t="s">
        <v>115</v>
      </c>
      <c r="BE258" s="195">
        <f>IF(N258="základní",J258,0)</f>
        <v>0</v>
      </c>
      <c r="BF258" s="195">
        <f>IF(N258="snížená",J258,0)</f>
        <v>0</v>
      </c>
      <c r="BG258" s="195">
        <f>IF(N258="zákl. přenesená",J258,0)</f>
        <v>0</v>
      </c>
      <c r="BH258" s="195">
        <f>IF(N258="sníž. přenesená",J258,0)</f>
        <v>0</v>
      </c>
      <c r="BI258" s="195">
        <f>IF(N258="nulová",J258,0)</f>
        <v>0</v>
      </c>
      <c r="BJ258" s="14" t="s">
        <v>84</v>
      </c>
      <c r="BK258" s="195">
        <f>ROUND(I258*H258,2)</f>
        <v>0</v>
      </c>
      <c r="BL258" s="14" t="s">
        <v>123</v>
      </c>
      <c r="BM258" s="194" t="s">
        <v>423</v>
      </c>
    </row>
    <row r="259" spans="1:65" s="2" customFormat="1" ht="39">
      <c r="A259" s="31"/>
      <c r="B259" s="32"/>
      <c r="C259" s="33"/>
      <c r="D259" s="196" t="s">
        <v>125</v>
      </c>
      <c r="E259" s="33"/>
      <c r="F259" s="197" t="s">
        <v>424</v>
      </c>
      <c r="G259" s="33"/>
      <c r="H259" s="33"/>
      <c r="I259" s="198"/>
      <c r="J259" s="33"/>
      <c r="K259" s="33"/>
      <c r="L259" s="36"/>
      <c r="M259" s="199"/>
      <c r="N259" s="200"/>
      <c r="O259" s="68"/>
      <c r="P259" s="68"/>
      <c r="Q259" s="68"/>
      <c r="R259" s="68"/>
      <c r="S259" s="68"/>
      <c r="T259" s="69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4" t="s">
        <v>125</v>
      </c>
      <c r="AU259" s="14" t="s">
        <v>86</v>
      </c>
    </row>
    <row r="260" spans="1:65" s="2" customFormat="1" ht="16.5" customHeight="1">
      <c r="A260" s="31"/>
      <c r="B260" s="32"/>
      <c r="C260" s="183" t="s">
        <v>425</v>
      </c>
      <c r="D260" s="183" t="s">
        <v>118</v>
      </c>
      <c r="E260" s="184" t="s">
        <v>426</v>
      </c>
      <c r="F260" s="185" t="s">
        <v>427</v>
      </c>
      <c r="G260" s="186" t="s">
        <v>322</v>
      </c>
      <c r="H260" s="187">
        <v>8</v>
      </c>
      <c r="I260" s="188"/>
      <c r="J260" s="189">
        <f>ROUND(I260*H260,2)</f>
        <v>0</v>
      </c>
      <c r="K260" s="185" t="s">
        <v>122</v>
      </c>
      <c r="L260" s="36"/>
      <c r="M260" s="190" t="s">
        <v>1</v>
      </c>
      <c r="N260" s="191" t="s">
        <v>42</v>
      </c>
      <c r="O260" s="68"/>
      <c r="P260" s="192">
        <f>O260*H260</f>
        <v>0</v>
      </c>
      <c r="Q260" s="192">
        <v>0</v>
      </c>
      <c r="R260" s="192">
        <f>Q260*H260</f>
        <v>0</v>
      </c>
      <c r="S260" s="192">
        <v>0</v>
      </c>
      <c r="T260" s="193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4" t="s">
        <v>123</v>
      </c>
      <c r="AT260" s="194" t="s">
        <v>118</v>
      </c>
      <c r="AU260" s="194" t="s">
        <v>86</v>
      </c>
      <c r="AY260" s="14" t="s">
        <v>115</v>
      </c>
      <c r="BE260" s="195">
        <f>IF(N260="základní",J260,0)</f>
        <v>0</v>
      </c>
      <c r="BF260" s="195">
        <f>IF(N260="snížená",J260,0)</f>
        <v>0</v>
      </c>
      <c r="BG260" s="195">
        <f>IF(N260="zákl. přenesená",J260,0)</f>
        <v>0</v>
      </c>
      <c r="BH260" s="195">
        <f>IF(N260="sníž. přenesená",J260,0)</f>
        <v>0</v>
      </c>
      <c r="BI260" s="195">
        <f>IF(N260="nulová",J260,0)</f>
        <v>0</v>
      </c>
      <c r="BJ260" s="14" t="s">
        <v>84</v>
      </c>
      <c r="BK260" s="195">
        <f>ROUND(I260*H260,2)</f>
        <v>0</v>
      </c>
      <c r="BL260" s="14" t="s">
        <v>123</v>
      </c>
      <c r="BM260" s="194" t="s">
        <v>428</v>
      </c>
    </row>
    <row r="261" spans="1:65" s="2" customFormat="1" ht="39">
      <c r="A261" s="31"/>
      <c r="B261" s="32"/>
      <c r="C261" s="33"/>
      <c r="D261" s="196" t="s">
        <v>125</v>
      </c>
      <c r="E261" s="33"/>
      <c r="F261" s="197" t="s">
        <v>429</v>
      </c>
      <c r="G261" s="33"/>
      <c r="H261" s="33"/>
      <c r="I261" s="198"/>
      <c r="J261" s="33"/>
      <c r="K261" s="33"/>
      <c r="L261" s="36"/>
      <c r="M261" s="199"/>
      <c r="N261" s="200"/>
      <c r="O261" s="68"/>
      <c r="P261" s="68"/>
      <c r="Q261" s="68"/>
      <c r="R261" s="68"/>
      <c r="S261" s="68"/>
      <c r="T261" s="69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4" t="s">
        <v>125</v>
      </c>
      <c r="AU261" s="14" t="s">
        <v>86</v>
      </c>
    </row>
    <row r="262" spans="1:65" s="2" customFormat="1" ht="16.5" customHeight="1">
      <c r="A262" s="31"/>
      <c r="B262" s="32"/>
      <c r="C262" s="183" t="s">
        <v>430</v>
      </c>
      <c r="D262" s="183" t="s">
        <v>118</v>
      </c>
      <c r="E262" s="184" t="s">
        <v>431</v>
      </c>
      <c r="F262" s="185" t="s">
        <v>432</v>
      </c>
      <c r="G262" s="186" t="s">
        <v>322</v>
      </c>
      <c r="H262" s="187">
        <v>8</v>
      </c>
      <c r="I262" s="188"/>
      <c r="J262" s="189">
        <f>ROUND(I262*H262,2)</f>
        <v>0</v>
      </c>
      <c r="K262" s="185" t="s">
        <v>122</v>
      </c>
      <c r="L262" s="36"/>
      <c r="M262" s="190" t="s">
        <v>1</v>
      </c>
      <c r="N262" s="191" t="s">
        <v>42</v>
      </c>
      <c r="O262" s="68"/>
      <c r="P262" s="192">
        <f>O262*H262</f>
        <v>0</v>
      </c>
      <c r="Q262" s="192">
        <v>0</v>
      </c>
      <c r="R262" s="192">
        <f>Q262*H262</f>
        <v>0</v>
      </c>
      <c r="S262" s="192">
        <v>0</v>
      </c>
      <c r="T262" s="193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4" t="s">
        <v>123</v>
      </c>
      <c r="AT262" s="194" t="s">
        <v>118</v>
      </c>
      <c r="AU262" s="194" t="s">
        <v>86</v>
      </c>
      <c r="AY262" s="14" t="s">
        <v>115</v>
      </c>
      <c r="BE262" s="195">
        <f>IF(N262="základní",J262,0)</f>
        <v>0</v>
      </c>
      <c r="BF262" s="195">
        <f>IF(N262="snížená",J262,0)</f>
        <v>0</v>
      </c>
      <c r="BG262" s="195">
        <f>IF(N262="zákl. přenesená",J262,0)</f>
        <v>0</v>
      </c>
      <c r="BH262" s="195">
        <f>IF(N262="sníž. přenesená",J262,0)</f>
        <v>0</v>
      </c>
      <c r="BI262" s="195">
        <f>IF(N262="nulová",J262,0)</f>
        <v>0</v>
      </c>
      <c r="BJ262" s="14" t="s">
        <v>84</v>
      </c>
      <c r="BK262" s="195">
        <f>ROUND(I262*H262,2)</f>
        <v>0</v>
      </c>
      <c r="BL262" s="14" t="s">
        <v>123</v>
      </c>
      <c r="BM262" s="194" t="s">
        <v>433</v>
      </c>
    </row>
    <row r="263" spans="1:65" s="2" customFormat="1" ht="39">
      <c r="A263" s="31"/>
      <c r="B263" s="32"/>
      <c r="C263" s="33"/>
      <c r="D263" s="196" t="s">
        <v>125</v>
      </c>
      <c r="E263" s="33"/>
      <c r="F263" s="197" t="s">
        <v>434</v>
      </c>
      <c r="G263" s="33"/>
      <c r="H263" s="33"/>
      <c r="I263" s="198"/>
      <c r="J263" s="33"/>
      <c r="K263" s="33"/>
      <c r="L263" s="36"/>
      <c r="M263" s="199"/>
      <c r="N263" s="200"/>
      <c r="O263" s="68"/>
      <c r="P263" s="68"/>
      <c r="Q263" s="68"/>
      <c r="R263" s="68"/>
      <c r="S263" s="68"/>
      <c r="T263" s="69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4" t="s">
        <v>125</v>
      </c>
      <c r="AU263" s="14" t="s">
        <v>86</v>
      </c>
    </row>
    <row r="264" spans="1:65" s="2" customFormat="1" ht="21.75" customHeight="1">
      <c r="A264" s="31"/>
      <c r="B264" s="32"/>
      <c r="C264" s="183" t="s">
        <v>435</v>
      </c>
      <c r="D264" s="183" t="s">
        <v>118</v>
      </c>
      <c r="E264" s="184" t="s">
        <v>436</v>
      </c>
      <c r="F264" s="185" t="s">
        <v>437</v>
      </c>
      <c r="G264" s="186" t="s">
        <v>322</v>
      </c>
      <c r="H264" s="187">
        <v>8</v>
      </c>
      <c r="I264" s="188"/>
      <c r="J264" s="189">
        <f>ROUND(I264*H264,2)</f>
        <v>0</v>
      </c>
      <c r="K264" s="185" t="s">
        <v>122</v>
      </c>
      <c r="L264" s="36"/>
      <c r="M264" s="190" t="s">
        <v>1</v>
      </c>
      <c r="N264" s="191" t="s">
        <v>42</v>
      </c>
      <c r="O264" s="68"/>
      <c r="P264" s="192">
        <f>O264*H264</f>
        <v>0</v>
      </c>
      <c r="Q264" s="192">
        <v>0</v>
      </c>
      <c r="R264" s="192">
        <f>Q264*H264</f>
        <v>0</v>
      </c>
      <c r="S264" s="192">
        <v>0</v>
      </c>
      <c r="T264" s="193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4" t="s">
        <v>123</v>
      </c>
      <c r="AT264" s="194" t="s">
        <v>118</v>
      </c>
      <c r="AU264" s="194" t="s">
        <v>86</v>
      </c>
      <c r="AY264" s="14" t="s">
        <v>115</v>
      </c>
      <c r="BE264" s="195">
        <f>IF(N264="základní",J264,0)</f>
        <v>0</v>
      </c>
      <c r="BF264" s="195">
        <f>IF(N264="snížená",J264,0)</f>
        <v>0</v>
      </c>
      <c r="BG264" s="195">
        <f>IF(N264="zákl. přenesená",J264,0)</f>
        <v>0</v>
      </c>
      <c r="BH264" s="195">
        <f>IF(N264="sníž. přenesená",J264,0)</f>
        <v>0</v>
      </c>
      <c r="BI264" s="195">
        <f>IF(N264="nulová",J264,0)</f>
        <v>0</v>
      </c>
      <c r="BJ264" s="14" t="s">
        <v>84</v>
      </c>
      <c r="BK264" s="195">
        <f>ROUND(I264*H264,2)</f>
        <v>0</v>
      </c>
      <c r="BL264" s="14" t="s">
        <v>123</v>
      </c>
      <c r="BM264" s="194" t="s">
        <v>438</v>
      </c>
    </row>
    <row r="265" spans="1:65" s="2" customFormat="1" ht="39">
      <c r="A265" s="31"/>
      <c r="B265" s="32"/>
      <c r="C265" s="33"/>
      <c r="D265" s="196" t="s">
        <v>125</v>
      </c>
      <c r="E265" s="33"/>
      <c r="F265" s="197" t="s">
        <v>439</v>
      </c>
      <c r="G265" s="33"/>
      <c r="H265" s="33"/>
      <c r="I265" s="198"/>
      <c r="J265" s="33"/>
      <c r="K265" s="33"/>
      <c r="L265" s="36"/>
      <c r="M265" s="199"/>
      <c r="N265" s="200"/>
      <c r="O265" s="68"/>
      <c r="P265" s="68"/>
      <c r="Q265" s="68"/>
      <c r="R265" s="68"/>
      <c r="S265" s="68"/>
      <c r="T265" s="69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4" t="s">
        <v>125</v>
      </c>
      <c r="AU265" s="14" t="s">
        <v>86</v>
      </c>
    </row>
    <row r="266" spans="1:65" s="2" customFormat="1" ht="16.5" customHeight="1">
      <c r="A266" s="31"/>
      <c r="B266" s="32"/>
      <c r="C266" s="183" t="s">
        <v>440</v>
      </c>
      <c r="D266" s="183" t="s">
        <v>118</v>
      </c>
      <c r="E266" s="184" t="s">
        <v>441</v>
      </c>
      <c r="F266" s="185" t="s">
        <v>442</v>
      </c>
      <c r="G266" s="186" t="s">
        <v>322</v>
      </c>
      <c r="H266" s="187">
        <v>8</v>
      </c>
      <c r="I266" s="188"/>
      <c r="J266" s="189">
        <f>ROUND(I266*H266,2)</f>
        <v>0</v>
      </c>
      <c r="K266" s="185" t="s">
        <v>122</v>
      </c>
      <c r="L266" s="36"/>
      <c r="M266" s="190" t="s">
        <v>1</v>
      </c>
      <c r="N266" s="191" t="s">
        <v>42</v>
      </c>
      <c r="O266" s="68"/>
      <c r="P266" s="192">
        <f>O266*H266</f>
        <v>0</v>
      </c>
      <c r="Q266" s="192">
        <v>0</v>
      </c>
      <c r="R266" s="192">
        <f>Q266*H266</f>
        <v>0</v>
      </c>
      <c r="S266" s="192">
        <v>0</v>
      </c>
      <c r="T266" s="193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4" t="s">
        <v>123</v>
      </c>
      <c r="AT266" s="194" t="s">
        <v>118</v>
      </c>
      <c r="AU266" s="194" t="s">
        <v>86</v>
      </c>
      <c r="AY266" s="14" t="s">
        <v>115</v>
      </c>
      <c r="BE266" s="195">
        <f>IF(N266="základní",J266,0)</f>
        <v>0</v>
      </c>
      <c r="BF266" s="195">
        <f>IF(N266="snížená",J266,0)</f>
        <v>0</v>
      </c>
      <c r="BG266" s="195">
        <f>IF(N266="zákl. přenesená",J266,0)</f>
        <v>0</v>
      </c>
      <c r="BH266" s="195">
        <f>IF(N266="sníž. přenesená",J266,0)</f>
        <v>0</v>
      </c>
      <c r="BI266" s="195">
        <f>IF(N266="nulová",J266,0)</f>
        <v>0</v>
      </c>
      <c r="BJ266" s="14" t="s">
        <v>84</v>
      </c>
      <c r="BK266" s="195">
        <f>ROUND(I266*H266,2)</f>
        <v>0</v>
      </c>
      <c r="BL266" s="14" t="s">
        <v>123</v>
      </c>
      <c r="BM266" s="194" t="s">
        <v>443</v>
      </c>
    </row>
    <row r="267" spans="1:65" s="2" customFormat="1" ht="39">
      <c r="A267" s="31"/>
      <c r="B267" s="32"/>
      <c r="C267" s="33"/>
      <c r="D267" s="196" t="s">
        <v>125</v>
      </c>
      <c r="E267" s="33"/>
      <c r="F267" s="197" t="s">
        <v>444</v>
      </c>
      <c r="G267" s="33"/>
      <c r="H267" s="33"/>
      <c r="I267" s="198"/>
      <c r="J267" s="33"/>
      <c r="K267" s="33"/>
      <c r="L267" s="36"/>
      <c r="M267" s="199"/>
      <c r="N267" s="200"/>
      <c r="O267" s="68"/>
      <c r="P267" s="68"/>
      <c r="Q267" s="68"/>
      <c r="R267" s="68"/>
      <c r="S267" s="68"/>
      <c r="T267" s="69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4" t="s">
        <v>125</v>
      </c>
      <c r="AU267" s="14" t="s">
        <v>86</v>
      </c>
    </row>
    <row r="268" spans="1:65" s="2" customFormat="1" ht="16.5" customHeight="1">
      <c r="A268" s="31"/>
      <c r="B268" s="32"/>
      <c r="C268" s="183" t="s">
        <v>445</v>
      </c>
      <c r="D268" s="183" t="s">
        <v>118</v>
      </c>
      <c r="E268" s="184" t="s">
        <v>446</v>
      </c>
      <c r="F268" s="185" t="s">
        <v>447</v>
      </c>
      <c r="G268" s="186" t="s">
        <v>322</v>
      </c>
      <c r="H268" s="187">
        <v>8</v>
      </c>
      <c r="I268" s="188"/>
      <c r="J268" s="189">
        <f>ROUND(I268*H268,2)</f>
        <v>0</v>
      </c>
      <c r="K268" s="185" t="s">
        <v>122</v>
      </c>
      <c r="L268" s="36"/>
      <c r="M268" s="190" t="s">
        <v>1</v>
      </c>
      <c r="N268" s="191" t="s">
        <v>42</v>
      </c>
      <c r="O268" s="68"/>
      <c r="P268" s="192">
        <f>O268*H268</f>
        <v>0</v>
      </c>
      <c r="Q268" s="192">
        <v>0</v>
      </c>
      <c r="R268" s="192">
        <f>Q268*H268</f>
        <v>0</v>
      </c>
      <c r="S268" s="192">
        <v>0</v>
      </c>
      <c r="T268" s="193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4" t="s">
        <v>123</v>
      </c>
      <c r="AT268" s="194" t="s">
        <v>118</v>
      </c>
      <c r="AU268" s="194" t="s">
        <v>86</v>
      </c>
      <c r="AY268" s="14" t="s">
        <v>115</v>
      </c>
      <c r="BE268" s="195">
        <f>IF(N268="základní",J268,0)</f>
        <v>0</v>
      </c>
      <c r="BF268" s="195">
        <f>IF(N268="snížená",J268,0)</f>
        <v>0</v>
      </c>
      <c r="BG268" s="195">
        <f>IF(N268="zákl. přenesená",J268,0)</f>
        <v>0</v>
      </c>
      <c r="BH268" s="195">
        <f>IF(N268="sníž. přenesená",J268,0)</f>
        <v>0</v>
      </c>
      <c r="BI268" s="195">
        <f>IF(N268="nulová",J268,0)</f>
        <v>0</v>
      </c>
      <c r="BJ268" s="14" t="s">
        <v>84</v>
      </c>
      <c r="BK268" s="195">
        <f>ROUND(I268*H268,2)</f>
        <v>0</v>
      </c>
      <c r="BL268" s="14" t="s">
        <v>123</v>
      </c>
      <c r="BM268" s="194" t="s">
        <v>448</v>
      </c>
    </row>
    <row r="269" spans="1:65" s="2" customFormat="1" ht="39">
      <c r="A269" s="31"/>
      <c r="B269" s="32"/>
      <c r="C269" s="33"/>
      <c r="D269" s="196" t="s">
        <v>125</v>
      </c>
      <c r="E269" s="33"/>
      <c r="F269" s="197" t="s">
        <v>449</v>
      </c>
      <c r="G269" s="33"/>
      <c r="H269" s="33"/>
      <c r="I269" s="198"/>
      <c r="J269" s="33"/>
      <c r="K269" s="33"/>
      <c r="L269" s="36"/>
      <c r="M269" s="199"/>
      <c r="N269" s="200"/>
      <c r="O269" s="68"/>
      <c r="P269" s="68"/>
      <c r="Q269" s="68"/>
      <c r="R269" s="68"/>
      <c r="S269" s="68"/>
      <c r="T269" s="69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4" t="s">
        <v>125</v>
      </c>
      <c r="AU269" s="14" t="s">
        <v>86</v>
      </c>
    </row>
    <row r="270" spans="1:65" s="2" customFormat="1" ht="16.5" customHeight="1">
      <c r="A270" s="31"/>
      <c r="B270" s="32"/>
      <c r="C270" s="183" t="s">
        <v>450</v>
      </c>
      <c r="D270" s="183" t="s">
        <v>118</v>
      </c>
      <c r="E270" s="184" t="s">
        <v>451</v>
      </c>
      <c r="F270" s="185" t="s">
        <v>452</v>
      </c>
      <c r="G270" s="186" t="s">
        <v>322</v>
      </c>
      <c r="H270" s="187">
        <v>16</v>
      </c>
      <c r="I270" s="188"/>
      <c r="J270" s="189">
        <f>ROUND(I270*H270,2)</f>
        <v>0</v>
      </c>
      <c r="K270" s="185" t="s">
        <v>122</v>
      </c>
      <c r="L270" s="36"/>
      <c r="M270" s="190" t="s">
        <v>1</v>
      </c>
      <c r="N270" s="191" t="s">
        <v>42</v>
      </c>
      <c r="O270" s="68"/>
      <c r="P270" s="192">
        <f>O270*H270</f>
        <v>0</v>
      </c>
      <c r="Q270" s="192">
        <v>0</v>
      </c>
      <c r="R270" s="192">
        <f>Q270*H270</f>
        <v>0</v>
      </c>
      <c r="S270" s="192">
        <v>0</v>
      </c>
      <c r="T270" s="193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4" t="s">
        <v>123</v>
      </c>
      <c r="AT270" s="194" t="s">
        <v>118</v>
      </c>
      <c r="AU270" s="194" t="s">
        <v>86</v>
      </c>
      <c r="AY270" s="14" t="s">
        <v>115</v>
      </c>
      <c r="BE270" s="195">
        <f>IF(N270="základní",J270,0)</f>
        <v>0</v>
      </c>
      <c r="BF270" s="195">
        <f>IF(N270="snížená",J270,0)</f>
        <v>0</v>
      </c>
      <c r="BG270" s="195">
        <f>IF(N270="zákl. přenesená",J270,0)</f>
        <v>0</v>
      </c>
      <c r="BH270" s="195">
        <f>IF(N270="sníž. přenesená",J270,0)</f>
        <v>0</v>
      </c>
      <c r="BI270" s="195">
        <f>IF(N270="nulová",J270,0)</f>
        <v>0</v>
      </c>
      <c r="BJ270" s="14" t="s">
        <v>84</v>
      </c>
      <c r="BK270" s="195">
        <f>ROUND(I270*H270,2)</f>
        <v>0</v>
      </c>
      <c r="BL270" s="14" t="s">
        <v>123</v>
      </c>
      <c r="BM270" s="194" t="s">
        <v>453</v>
      </c>
    </row>
    <row r="271" spans="1:65" s="2" customFormat="1" ht="39">
      <c r="A271" s="31"/>
      <c r="B271" s="32"/>
      <c r="C271" s="33"/>
      <c r="D271" s="196" t="s">
        <v>125</v>
      </c>
      <c r="E271" s="33"/>
      <c r="F271" s="197" t="s">
        <v>454</v>
      </c>
      <c r="G271" s="33"/>
      <c r="H271" s="33"/>
      <c r="I271" s="198"/>
      <c r="J271" s="33"/>
      <c r="K271" s="33"/>
      <c r="L271" s="36"/>
      <c r="M271" s="199"/>
      <c r="N271" s="200"/>
      <c r="O271" s="68"/>
      <c r="P271" s="68"/>
      <c r="Q271" s="68"/>
      <c r="R271" s="68"/>
      <c r="S271" s="68"/>
      <c r="T271" s="69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4" t="s">
        <v>125</v>
      </c>
      <c r="AU271" s="14" t="s">
        <v>86</v>
      </c>
    </row>
    <row r="272" spans="1:65" s="2" customFormat="1" ht="16.5" customHeight="1">
      <c r="A272" s="31"/>
      <c r="B272" s="32"/>
      <c r="C272" s="183" t="s">
        <v>455</v>
      </c>
      <c r="D272" s="183" t="s">
        <v>118</v>
      </c>
      <c r="E272" s="184" t="s">
        <v>456</v>
      </c>
      <c r="F272" s="185" t="s">
        <v>457</v>
      </c>
      <c r="G272" s="186" t="s">
        <v>322</v>
      </c>
      <c r="H272" s="187">
        <v>8</v>
      </c>
      <c r="I272" s="188"/>
      <c r="J272" s="189">
        <f>ROUND(I272*H272,2)</f>
        <v>0</v>
      </c>
      <c r="K272" s="185" t="s">
        <v>122</v>
      </c>
      <c r="L272" s="36"/>
      <c r="M272" s="190" t="s">
        <v>1</v>
      </c>
      <c r="N272" s="191" t="s">
        <v>42</v>
      </c>
      <c r="O272" s="68"/>
      <c r="P272" s="192">
        <f>O272*H272</f>
        <v>0</v>
      </c>
      <c r="Q272" s="192">
        <v>0</v>
      </c>
      <c r="R272" s="192">
        <f>Q272*H272</f>
        <v>0</v>
      </c>
      <c r="S272" s="192">
        <v>0</v>
      </c>
      <c r="T272" s="193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4" t="s">
        <v>123</v>
      </c>
      <c r="AT272" s="194" t="s">
        <v>118</v>
      </c>
      <c r="AU272" s="194" t="s">
        <v>86</v>
      </c>
      <c r="AY272" s="14" t="s">
        <v>115</v>
      </c>
      <c r="BE272" s="195">
        <f>IF(N272="základní",J272,0)</f>
        <v>0</v>
      </c>
      <c r="BF272" s="195">
        <f>IF(N272="snížená",J272,0)</f>
        <v>0</v>
      </c>
      <c r="BG272" s="195">
        <f>IF(N272="zákl. přenesená",J272,0)</f>
        <v>0</v>
      </c>
      <c r="BH272" s="195">
        <f>IF(N272="sníž. přenesená",J272,0)</f>
        <v>0</v>
      </c>
      <c r="BI272" s="195">
        <f>IF(N272="nulová",J272,0)</f>
        <v>0</v>
      </c>
      <c r="BJ272" s="14" t="s">
        <v>84</v>
      </c>
      <c r="BK272" s="195">
        <f>ROUND(I272*H272,2)</f>
        <v>0</v>
      </c>
      <c r="BL272" s="14" t="s">
        <v>123</v>
      </c>
      <c r="BM272" s="194" t="s">
        <v>458</v>
      </c>
    </row>
    <row r="273" spans="1:65" s="2" customFormat="1" ht="39">
      <c r="A273" s="31"/>
      <c r="B273" s="32"/>
      <c r="C273" s="33"/>
      <c r="D273" s="196" t="s">
        <v>125</v>
      </c>
      <c r="E273" s="33"/>
      <c r="F273" s="197" t="s">
        <v>459</v>
      </c>
      <c r="G273" s="33"/>
      <c r="H273" s="33"/>
      <c r="I273" s="198"/>
      <c r="J273" s="33"/>
      <c r="K273" s="33"/>
      <c r="L273" s="36"/>
      <c r="M273" s="199"/>
      <c r="N273" s="200"/>
      <c r="O273" s="68"/>
      <c r="P273" s="68"/>
      <c r="Q273" s="68"/>
      <c r="R273" s="68"/>
      <c r="S273" s="68"/>
      <c r="T273" s="69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4" t="s">
        <v>125</v>
      </c>
      <c r="AU273" s="14" t="s">
        <v>86</v>
      </c>
    </row>
    <row r="274" spans="1:65" s="2" customFormat="1" ht="16.5" customHeight="1">
      <c r="A274" s="31"/>
      <c r="B274" s="32"/>
      <c r="C274" s="183" t="s">
        <v>460</v>
      </c>
      <c r="D274" s="183" t="s">
        <v>118</v>
      </c>
      <c r="E274" s="184" t="s">
        <v>461</v>
      </c>
      <c r="F274" s="185" t="s">
        <v>462</v>
      </c>
      <c r="G274" s="186" t="s">
        <v>322</v>
      </c>
      <c r="H274" s="187">
        <v>16</v>
      </c>
      <c r="I274" s="188"/>
      <c r="J274" s="189">
        <f>ROUND(I274*H274,2)</f>
        <v>0</v>
      </c>
      <c r="K274" s="185" t="s">
        <v>122</v>
      </c>
      <c r="L274" s="36"/>
      <c r="M274" s="190" t="s">
        <v>1</v>
      </c>
      <c r="N274" s="191" t="s">
        <v>42</v>
      </c>
      <c r="O274" s="68"/>
      <c r="P274" s="192">
        <f>O274*H274</f>
        <v>0</v>
      </c>
      <c r="Q274" s="192">
        <v>0</v>
      </c>
      <c r="R274" s="192">
        <f>Q274*H274</f>
        <v>0</v>
      </c>
      <c r="S274" s="192">
        <v>0</v>
      </c>
      <c r="T274" s="193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4" t="s">
        <v>123</v>
      </c>
      <c r="AT274" s="194" t="s">
        <v>118</v>
      </c>
      <c r="AU274" s="194" t="s">
        <v>86</v>
      </c>
      <c r="AY274" s="14" t="s">
        <v>115</v>
      </c>
      <c r="BE274" s="195">
        <f>IF(N274="základní",J274,0)</f>
        <v>0</v>
      </c>
      <c r="BF274" s="195">
        <f>IF(N274="snížená",J274,0)</f>
        <v>0</v>
      </c>
      <c r="BG274" s="195">
        <f>IF(N274="zákl. přenesená",J274,0)</f>
        <v>0</v>
      </c>
      <c r="BH274" s="195">
        <f>IF(N274="sníž. přenesená",J274,0)</f>
        <v>0</v>
      </c>
      <c r="BI274" s="195">
        <f>IF(N274="nulová",J274,0)</f>
        <v>0</v>
      </c>
      <c r="BJ274" s="14" t="s">
        <v>84</v>
      </c>
      <c r="BK274" s="195">
        <f>ROUND(I274*H274,2)</f>
        <v>0</v>
      </c>
      <c r="BL274" s="14" t="s">
        <v>123</v>
      </c>
      <c r="BM274" s="194" t="s">
        <v>463</v>
      </c>
    </row>
    <row r="275" spans="1:65" s="2" customFormat="1" ht="39">
      <c r="A275" s="31"/>
      <c r="B275" s="32"/>
      <c r="C275" s="33"/>
      <c r="D275" s="196" t="s">
        <v>125</v>
      </c>
      <c r="E275" s="33"/>
      <c r="F275" s="197" t="s">
        <v>464</v>
      </c>
      <c r="G275" s="33"/>
      <c r="H275" s="33"/>
      <c r="I275" s="198"/>
      <c r="J275" s="33"/>
      <c r="K275" s="33"/>
      <c r="L275" s="36"/>
      <c r="M275" s="199"/>
      <c r="N275" s="200"/>
      <c r="O275" s="68"/>
      <c r="P275" s="68"/>
      <c r="Q275" s="68"/>
      <c r="R275" s="68"/>
      <c r="S275" s="68"/>
      <c r="T275" s="69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4" t="s">
        <v>125</v>
      </c>
      <c r="AU275" s="14" t="s">
        <v>86</v>
      </c>
    </row>
    <row r="276" spans="1:65" s="2" customFormat="1" ht="16.5" customHeight="1">
      <c r="A276" s="31"/>
      <c r="B276" s="32"/>
      <c r="C276" s="183" t="s">
        <v>465</v>
      </c>
      <c r="D276" s="183" t="s">
        <v>118</v>
      </c>
      <c r="E276" s="184" t="s">
        <v>466</v>
      </c>
      <c r="F276" s="185" t="s">
        <v>467</v>
      </c>
      <c r="G276" s="186" t="s">
        <v>322</v>
      </c>
      <c r="H276" s="187">
        <v>40</v>
      </c>
      <c r="I276" s="188"/>
      <c r="J276" s="189">
        <f>ROUND(I276*H276,2)</f>
        <v>0</v>
      </c>
      <c r="K276" s="185" t="s">
        <v>122</v>
      </c>
      <c r="L276" s="36"/>
      <c r="M276" s="190" t="s">
        <v>1</v>
      </c>
      <c r="N276" s="191" t="s">
        <v>42</v>
      </c>
      <c r="O276" s="68"/>
      <c r="P276" s="192">
        <f>O276*H276</f>
        <v>0</v>
      </c>
      <c r="Q276" s="192">
        <v>0</v>
      </c>
      <c r="R276" s="192">
        <f>Q276*H276</f>
        <v>0</v>
      </c>
      <c r="S276" s="192">
        <v>0</v>
      </c>
      <c r="T276" s="193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4" t="s">
        <v>123</v>
      </c>
      <c r="AT276" s="194" t="s">
        <v>118</v>
      </c>
      <c r="AU276" s="194" t="s">
        <v>86</v>
      </c>
      <c r="AY276" s="14" t="s">
        <v>115</v>
      </c>
      <c r="BE276" s="195">
        <f>IF(N276="základní",J276,0)</f>
        <v>0</v>
      </c>
      <c r="BF276" s="195">
        <f>IF(N276="snížená",J276,0)</f>
        <v>0</v>
      </c>
      <c r="BG276" s="195">
        <f>IF(N276="zákl. přenesená",J276,0)</f>
        <v>0</v>
      </c>
      <c r="BH276" s="195">
        <f>IF(N276="sníž. přenesená",J276,0)</f>
        <v>0</v>
      </c>
      <c r="BI276" s="195">
        <f>IF(N276="nulová",J276,0)</f>
        <v>0</v>
      </c>
      <c r="BJ276" s="14" t="s">
        <v>84</v>
      </c>
      <c r="BK276" s="195">
        <f>ROUND(I276*H276,2)</f>
        <v>0</v>
      </c>
      <c r="BL276" s="14" t="s">
        <v>123</v>
      </c>
      <c r="BM276" s="194" t="s">
        <v>468</v>
      </c>
    </row>
    <row r="277" spans="1:65" s="2" customFormat="1" ht="19.5">
      <c r="A277" s="31"/>
      <c r="B277" s="32"/>
      <c r="C277" s="33"/>
      <c r="D277" s="196" t="s">
        <v>125</v>
      </c>
      <c r="E277" s="33"/>
      <c r="F277" s="197" t="s">
        <v>469</v>
      </c>
      <c r="G277" s="33"/>
      <c r="H277" s="33"/>
      <c r="I277" s="198"/>
      <c r="J277" s="33"/>
      <c r="K277" s="33"/>
      <c r="L277" s="36"/>
      <c r="M277" s="199"/>
      <c r="N277" s="200"/>
      <c r="O277" s="68"/>
      <c r="P277" s="68"/>
      <c r="Q277" s="68"/>
      <c r="R277" s="68"/>
      <c r="S277" s="68"/>
      <c r="T277" s="69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4" t="s">
        <v>125</v>
      </c>
      <c r="AU277" s="14" t="s">
        <v>86</v>
      </c>
    </row>
    <row r="278" spans="1:65" s="2" customFormat="1" ht="16.5" customHeight="1">
      <c r="A278" s="31"/>
      <c r="B278" s="32"/>
      <c r="C278" s="183" t="s">
        <v>470</v>
      </c>
      <c r="D278" s="183" t="s">
        <v>118</v>
      </c>
      <c r="E278" s="184" t="s">
        <v>471</v>
      </c>
      <c r="F278" s="185" t="s">
        <v>472</v>
      </c>
      <c r="G278" s="186" t="s">
        <v>322</v>
      </c>
      <c r="H278" s="187">
        <v>40</v>
      </c>
      <c r="I278" s="188"/>
      <c r="J278" s="189">
        <f>ROUND(I278*H278,2)</f>
        <v>0</v>
      </c>
      <c r="K278" s="185" t="s">
        <v>122</v>
      </c>
      <c r="L278" s="36"/>
      <c r="M278" s="190" t="s">
        <v>1</v>
      </c>
      <c r="N278" s="191" t="s">
        <v>42</v>
      </c>
      <c r="O278" s="68"/>
      <c r="P278" s="192">
        <f>O278*H278</f>
        <v>0</v>
      </c>
      <c r="Q278" s="192">
        <v>0</v>
      </c>
      <c r="R278" s="192">
        <f>Q278*H278</f>
        <v>0</v>
      </c>
      <c r="S278" s="192">
        <v>0</v>
      </c>
      <c r="T278" s="193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4" t="s">
        <v>123</v>
      </c>
      <c r="AT278" s="194" t="s">
        <v>118</v>
      </c>
      <c r="AU278" s="194" t="s">
        <v>86</v>
      </c>
      <c r="AY278" s="14" t="s">
        <v>115</v>
      </c>
      <c r="BE278" s="195">
        <f>IF(N278="základní",J278,0)</f>
        <v>0</v>
      </c>
      <c r="BF278" s="195">
        <f>IF(N278="snížená",J278,0)</f>
        <v>0</v>
      </c>
      <c r="BG278" s="195">
        <f>IF(N278="zákl. přenesená",J278,0)</f>
        <v>0</v>
      </c>
      <c r="BH278" s="195">
        <f>IF(N278="sníž. přenesená",J278,0)</f>
        <v>0</v>
      </c>
      <c r="BI278" s="195">
        <f>IF(N278="nulová",J278,0)</f>
        <v>0</v>
      </c>
      <c r="BJ278" s="14" t="s">
        <v>84</v>
      </c>
      <c r="BK278" s="195">
        <f>ROUND(I278*H278,2)</f>
        <v>0</v>
      </c>
      <c r="BL278" s="14" t="s">
        <v>123</v>
      </c>
      <c r="BM278" s="194" t="s">
        <v>473</v>
      </c>
    </row>
    <row r="279" spans="1:65" s="2" customFormat="1" ht="29.25">
      <c r="A279" s="31"/>
      <c r="B279" s="32"/>
      <c r="C279" s="33"/>
      <c r="D279" s="196" t="s">
        <v>125</v>
      </c>
      <c r="E279" s="33"/>
      <c r="F279" s="197" t="s">
        <v>474</v>
      </c>
      <c r="G279" s="33"/>
      <c r="H279" s="33"/>
      <c r="I279" s="198"/>
      <c r="J279" s="33"/>
      <c r="K279" s="33"/>
      <c r="L279" s="36"/>
      <c r="M279" s="199"/>
      <c r="N279" s="200"/>
      <c r="O279" s="68"/>
      <c r="P279" s="68"/>
      <c r="Q279" s="68"/>
      <c r="R279" s="68"/>
      <c r="S279" s="68"/>
      <c r="T279" s="69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4" t="s">
        <v>125</v>
      </c>
      <c r="AU279" s="14" t="s">
        <v>86</v>
      </c>
    </row>
    <row r="280" spans="1:65" s="2" customFormat="1" ht="16.5" customHeight="1">
      <c r="A280" s="31"/>
      <c r="B280" s="32"/>
      <c r="C280" s="183" t="s">
        <v>475</v>
      </c>
      <c r="D280" s="183" t="s">
        <v>118</v>
      </c>
      <c r="E280" s="184" t="s">
        <v>476</v>
      </c>
      <c r="F280" s="185" t="s">
        <v>477</v>
      </c>
      <c r="G280" s="186" t="s">
        <v>322</v>
      </c>
      <c r="H280" s="187">
        <v>40</v>
      </c>
      <c r="I280" s="188"/>
      <c r="J280" s="189">
        <f>ROUND(I280*H280,2)</f>
        <v>0</v>
      </c>
      <c r="K280" s="185" t="s">
        <v>122</v>
      </c>
      <c r="L280" s="36"/>
      <c r="M280" s="190" t="s">
        <v>1</v>
      </c>
      <c r="N280" s="191" t="s">
        <v>42</v>
      </c>
      <c r="O280" s="68"/>
      <c r="P280" s="192">
        <f>O280*H280</f>
        <v>0</v>
      </c>
      <c r="Q280" s="192">
        <v>0</v>
      </c>
      <c r="R280" s="192">
        <f>Q280*H280</f>
        <v>0</v>
      </c>
      <c r="S280" s="192">
        <v>0</v>
      </c>
      <c r="T280" s="193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4" t="s">
        <v>123</v>
      </c>
      <c r="AT280" s="194" t="s">
        <v>118</v>
      </c>
      <c r="AU280" s="194" t="s">
        <v>86</v>
      </c>
      <c r="AY280" s="14" t="s">
        <v>115</v>
      </c>
      <c r="BE280" s="195">
        <f>IF(N280="základní",J280,0)</f>
        <v>0</v>
      </c>
      <c r="BF280" s="195">
        <f>IF(N280="snížená",J280,0)</f>
        <v>0</v>
      </c>
      <c r="BG280" s="195">
        <f>IF(N280="zákl. přenesená",J280,0)</f>
        <v>0</v>
      </c>
      <c r="BH280" s="195">
        <f>IF(N280="sníž. přenesená",J280,0)</f>
        <v>0</v>
      </c>
      <c r="BI280" s="195">
        <f>IF(N280="nulová",J280,0)</f>
        <v>0</v>
      </c>
      <c r="BJ280" s="14" t="s">
        <v>84</v>
      </c>
      <c r="BK280" s="195">
        <f>ROUND(I280*H280,2)</f>
        <v>0</v>
      </c>
      <c r="BL280" s="14" t="s">
        <v>123</v>
      </c>
      <c r="BM280" s="194" t="s">
        <v>478</v>
      </c>
    </row>
    <row r="281" spans="1:65" s="2" customFormat="1" ht="29.25">
      <c r="A281" s="31"/>
      <c r="B281" s="32"/>
      <c r="C281" s="33"/>
      <c r="D281" s="196" t="s">
        <v>125</v>
      </c>
      <c r="E281" s="33"/>
      <c r="F281" s="197" t="s">
        <v>479</v>
      </c>
      <c r="G281" s="33"/>
      <c r="H281" s="33"/>
      <c r="I281" s="198"/>
      <c r="J281" s="33"/>
      <c r="K281" s="33"/>
      <c r="L281" s="36"/>
      <c r="M281" s="199"/>
      <c r="N281" s="200"/>
      <c r="O281" s="68"/>
      <c r="P281" s="68"/>
      <c r="Q281" s="68"/>
      <c r="R281" s="68"/>
      <c r="S281" s="68"/>
      <c r="T281" s="69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4" t="s">
        <v>125</v>
      </c>
      <c r="AU281" s="14" t="s">
        <v>86</v>
      </c>
    </row>
    <row r="282" spans="1:65" s="2" customFormat="1" ht="16.5" customHeight="1">
      <c r="A282" s="31"/>
      <c r="B282" s="32"/>
      <c r="C282" s="183" t="s">
        <v>480</v>
      </c>
      <c r="D282" s="183" t="s">
        <v>118</v>
      </c>
      <c r="E282" s="184" t="s">
        <v>481</v>
      </c>
      <c r="F282" s="185" t="s">
        <v>482</v>
      </c>
      <c r="G282" s="186" t="s">
        <v>322</v>
      </c>
      <c r="H282" s="187">
        <v>56</v>
      </c>
      <c r="I282" s="188"/>
      <c r="J282" s="189">
        <f>ROUND(I282*H282,2)</f>
        <v>0</v>
      </c>
      <c r="K282" s="185" t="s">
        <v>122</v>
      </c>
      <c r="L282" s="36"/>
      <c r="M282" s="190" t="s">
        <v>1</v>
      </c>
      <c r="N282" s="191" t="s">
        <v>42</v>
      </c>
      <c r="O282" s="68"/>
      <c r="P282" s="192">
        <f>O282*H282</f>
        <v>0</v>
      </c>
      <c r="Q282" s="192">
        <v>0</v>
      </c>
      <c r="R282" s="192">
        <f>Q282*H282</f>
        <v>0</v>
      </c>
      <c r="S282" s="192">
        <v>0</v>
      </c>
      <c r="T282" s="193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4" t="s">
        <v>123</v>
      </c>
      <c r="AT282" s="194" t="s">
        <v>118</v>
      </c>
      <c r="AU282" s="194" t="s">
        <v>86</v>
      </c>
      <c r="AY282" s="14" t="s">
        <v>115</v>
      </c>
      <c r="BE282" s="195">
        <f>IF(N282="základní",J282,0)</f>
        <v>0</v>
      </c>
      <c r="BF282" s="195">
        <f>IF(N282="snížená",J282,0)</f>
        <v>0</v>
      </c>
      <c r="BG282" s="195">
        <f>IF(N282="zákl. přenesená",J282,0)</f>
        <v>0</v>
      </c>
      <c r="BH282" s="195">
        <f>IF(N282="sníž. přenesená",J282,0)</f>
        <v>0</v>
      </c>
      <c r="BI282" s="195">
        <f>IF(N282="nulová",J282,0)</f>
        <v>0</v>
      </c>
      <c r="BJ282" s="14" t="s">
        <v>84</v>
      </c>
      <c r="BK282" s="195">
        <f>ROUND(I282*H282,2)</f>
        <v>0</v>
      </c>
      <c r="BL282" s="14" t="s">
        <v>123</v>
      </c>
      <c r="BM282" s="194" t="s">
        <v>483</v>
      </c>
    </row>
    <row r="283" spans="1:65" s="2" customFormat="1" ht="29.25">
      <c r="A283" s="31"/>
      <c r="B283" s="32"/>
      <c r="C283" s="33"/>
      <c r="D283" s="196" t="s">
        <v>125</v>
      </c>
      <c r="E283" s="33"/>
      <c r="F283" s="197" t="s">
        <v>484</v>
      </c>
      <c r="G283" s="33"/>
      <c r="H283" s="33"/>
      <c r="I283" s="198"/>
      <c r="J283" s="33"/>
      <c r="K283" s="33"/>
      <c r="L283" s="36"/>
      <c r="M283" s="199"/>
      <c r="N283" s="200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125</v>
      </c>
      <c r="AU283" s="14" t="s">
        <v>86</v>
      </c>
    </row>
    <row r="284" spans="1:65" s="2" customFormat="1" ht="16.5" customHeight="1">
      <c r="A284" s="31"/>
      <c r="B284" s="32"/>
      <c r="C284" s="183" t="s">
        <v>485</v>
      </c>
      <c r="D284" s="183" t="s">
        <v>118</v>
      </c>
      <c r="E284" s="184" t="s">
        <v>486</v>
      </c>
      <c r="F284" s="185" t="s">
        <v>487</v>
      </c>
      <c r="G284" s="186" t="s">
        <v>322</v>
      </c>
      <c r="H284" s="187">
        <v>16</v>
      </c>
      <c r="I284" s="188"/>
      <c r="J284" s="189">
        <f>ROUND(I284*H284,2)</f>
        <v>0</v>
      </c>
      <c r="K284" s="185" t="s">
        <v>122</v>
      </c>
      <c r="L284" s="36"/>
      <c r="M284" s="190" t="s">
        <v>1</v>
      </c>
      <c r="N284" s="191" t="s">
        <v>42</v>
      </c>
      <c r="O284" s="68"/>
      <c r="P284" s="192">
        <f>O284*H284</f>
        <v>0</v>
      </c>
      <c r="Q284" s="192">
        <v>0</v>
      </c>
      <c r="R284" s="192">
        <f>Q284*H284</f>
        <v>0</v>
      </c>
      <c r="S284" s="192">
        <v>0</v>
      </c>
      <c r="T284" s="193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4" t="s">
        <v>123</v>
      </c>
      <c r="AT284" s="194" t="s">
        <v>118</v>
      </c>
      <c r="AU284" s="194" t="s">
        <v>86</v>
      </c>
      <c r="AY284" s="14" t="s">
        <v>115</v>
      </c>
      <c r="BE284" s="195">
        <f>IF(N284="základní",J284,0)</f>
        <v>0</v>
      </c>
      <c r="BF284" s="195">
        <f>IF(N284="snížená",J284,0)</f>
        <v>0</v>
      </c>
      <c r="BG284" s="195">
        <f>IF(N284="zákl. přenesená",J284,0)</f>
        <v>0</v>
      </c>
      <c r="BH284" s="195">
        <f>IF(N284="sníž. přenesená",J284,0)</f>
        <v>0</v>
      </c>
      <c r="BI284" s="195">
        <f>IF(N284="nulová",J284,0)</f>
        <v>0</v>
      </c>
      <c r="BJ284" s="14" t="s">
        <v>84</v>
      </c>
      <c r="BK284" s="195">
        <f>ROUND(I284*H284,2)</f>
        <v>0</v>
      </c>
      <c r="BL284" s="14" t="s">
        <v>123</v>
      </c>
      <c r="BM284" s="194" t="s">
        <v>488</v>
      </c>
    </row>
    <row r="285" spans="1:65" s="2" customFormat="1" ht="29.25">
      <c r="A285" s="31"/>
      <c r="B285" s="32"/>
      <c r="C285" s="33"/>
      <c r="D285" s="196" t="s">
        <v>125</v>
      </c>
      <c r="E285" s="33"/>
      <c r="F285" s="197" t="s">
        <v>489</v>
      </c>
      <c r="G285" s="33"/>
      <c r="H285" s="33"/>
      <c r="I285" s="198"/>
      <c r="J285" s="33"/>
      <c r="K285" s="33"/>
      <c r="L285" s="36"/>
      <c r="M285" s="199"/>
      <c r="N285" s="200"/>
      <c r="O285" s="68"/>
      <c r="P285" s="68"/>
      <c r="Q285" s="68"/>
      <c r="R285" s="68"/>
      <c r="S285" s="68"/>
      <c r="T285" s="69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4" t="s">
        <v>125</v>
      </c>
      <c r="AU285" s="14" t="s">
        <v>86</v>
      </c>
    </row>
    <row r="286" spans="1:65" s="2" customFormat="1" ht="16.5" customHeight="1">
      <c r="A286" s="31"/>
      <c r="B286" s="32"/>
      <c r="C286" s="183" t="s">
        <v>490</v>
      </c>
      <c r="D286" s="183" t="s">
        <v>118</v>
      </c>
      <c r="E286" s="184" t="s">
        <v>491</v>
      </c>
      <c r="F286" s="185" t="s">
        <v>492</v>
      </c>
      <c r="G286" s="186" t="s">
        <v>322</v>
      </c>
      <c r="H286" s="187">
        <v>17</v>
      </c>
      <c r="I286" s="188"/>
      <c r="J286" s="189">
        <f>ROUND(I286*H286,2)</f>
        <v>0</v>
      </c>
      <c r="K286" s="185" t="s">
        <v>122</v>
      </c>
      <c r="L286" s="36"/>
      <c r="M286" s="190" t="s">
        <v>1</v>
      </c>
      <c r="N286" s="191" t="s">
        <v>42</v>
      </c>
      <c r="O286" s="68"/>
      <c r="P286" s="192">
        <f>O286*H286</f>
        <v>0</v>
      </c>
      <c r="Q286" s="192">
        <v>0</v>
      </c>
      <c r="R286" s="192">
        <f>Q286*H286</f>
        <v>0</v>
      </c>
      <c r="S286" s="192">
        <v>0</v>
      </c>
      <c r="T286" s="193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4" t="s">
        <v>123</v>
      </c>
      <c r="AT286" s="194" t="s">
        <v>118</v>
      </c>
      <c r="AU286" s="194" t="s">
        <v>86</v>
      </c>
      <c r="AY286" s="14" t="s">
        <v>115</v>
      </c>
      <c r="BE286" s="195">
        <f>IF(N286="základní",J286,0)</f>
        <v>0</v>
      </c>
      <c r="BF286" s="195">
        <f>IF(N286="snížená",J286,0)</f>
        <v>0</v>
      </c>
      <c r="BG286" s="195">
        <f>IF(N286="zákl. přenesená",J286,0)</f>
        <v>0</v>
      </c>
      <c r="BH286" s="195">
        <f>IF(N286="sníž. přenesená",J286,0)</f>
        <v>0</v>
      </c>
      <c r="BI286" s="195">
        <f>IF(N286="nulová",J286,0)</f>
        <v>0</v>
      </c>
      <c r="BJ286" s="14" t="s">
        <v>84</v>
      </c>
      <c r="BK286" s="195">
        <f>ROUND(I286*H286,2)</f>
        <v>0</v>
      </c>
      <c r="BL286" s="14" t="s">
        <v>123</v>
      </c>
      <c r="BM286" s="194" t="s">
        <v>493</v>
      </c>
    </row>
    <row r="287" spans="1:65" s="2" customFormat="1" ht="29.25">
      <c r="A287" s="31"/>
      <c r="B287" s="32"/>
      <c r="C287" s="33"/>
      <c r="D287" s="196" t="s">
        <v>125</v>
      </c>
      <c r="E287" s="33"/>
      <c r="F287" s="197" t="s">
        <v>494</v>
      </c>
      <c r="G287" s="33"/>
      <c r="H287" s="33"/>
      <c r="I287" s="198"/>
      <c r="J287" s="33"/>
      <c r="K287" s="33"/>
      <c r="L287" s="36"/>
      <c r="M287" s="199"/>
      <c r="N287" s="200"/>
      <c r="O287" s="68"/>
      <c r="P287" s="68"/>
      <c r="Q287" s="68"/>
      <c r="R287" s="68"/>
      <c r="S287" s="68"/>
      <c r="T287" s="69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4" t="s">
        <v>125</v>
      </c>
      <c r="AU287" s="14" t="s">
        <v>86</v>
      </c>
    </row>
    <row r="288" spans="1:65" s="2" customFormat="1" ht="16.5" customHeight="1">
      <c r="A288" s="31"/>
      <c r="B288" s="32"/>
      <c r="C288" s="183" t="s">
        <v>495</v>
      </c>
      <c r="D288" s="183" t="s">
        <v>118</v>
      </c>
      <c r="E288" s="184" t="s">
        <v>496</v>
      </c>
      <c r="F288" s="185" t="s">
        <v>497</v>
      </c>
      <c r="G288" s="186" t="s">
        <v>322</v>
      </c>
      <c r="H288" s="187">
        <v>18</v>
      </c>
      <c r="I288" s="188"/>
      <c r="J288" s="189">
        <f>ROUND(I288*H288,2)</f>
        <v>0</v>
      </c>
      <c r="K288" s="185" t="s">
        <v>122</v>
      </c>
      <c r="L288" s="36"/>
      <c r="M288" s="190" t="s">
        <v>1</v>
      </c>
      <c r="N288" s="191" t="s">
        <v>42</v>
      </c>
      <c r="O288" s="68"/>
      <c r="P288" s="192">
        <f>O288*H288</f>
        <v>0</v>
      </c>
      <c r="Q288" s="192">
        <v>0</v>
      </c>
      <c r="R288" s="192">
        <f>Q288*H288</f>
        <v>0</v>
      </c>
      <c r="S288" s="192">
        <v>0</v>
      </c>
      <c r="T288" s="193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4" t="s">
        <v>123</v>
      </c>
      <c r="AT288" s="194" t="s">
        <v>118</v>
      </c>
      <c r="AU288" s="194" t="s">
        <v>86</v>
      </c>
      <c r="AY288" s="14" t="s">
        <v>115</v>
      </c>
      <c r="BE288" s="195">
        <f>IF(N288="základní",J288,0)</f>
        <v>0</v>
      </c>
      <c r="BF288" s="195">
        <f>IF(N288="snížená",J288,0)</f>
        <v>0</v>
      </c>
      <c r="BG288" s="195">
        <f>IF(N288="zákl. přenesená",J288,0)</f>
        <v>0</v>
      </c>
      <c r="BH288" s="195">
        <f>IF(N288="sníž. přenesená",J288,0)</f>
        <v>0</v>
      </c>
      <c r="BI288" s="195">
        <f>IF(N288="nulová",J288,0)</f>
        <v>0</v>
      </c>
      <c r="BJ288" s="14" t="s">
        <v>84</v>
      </c>
      <c r="BK288" s="195">
        <f>ROUND(I288*H288,2)</f>
        <v>0</v>
      </c>
      <c r="BL288" s="14" t="s">
        <v>123</v>
      </c>
      <c r="BM288" s="194" t="s">
        <v>498</v>
      </c>
    </row>
    <row r="289" spans="1:65" s="2" customFormat="1" ht="29.25">
      <c r="A289" s="31"/>
      <c r="B289" s="32"/>
      <c r="C289" s="33"/>
      <c r="D289" s="196" t="s">
        <v>125</v>
      </c>
      <c r="E289" s="33"/>
      <c r="F289" s="197" t="s">
        <v>499</v>
      </c>
      <c r="G289" s="33"/>
      <c r="H289" s="33"/>
      <c r="I289" s="198"/>
      <c r="J289" s="33"/>
      <c r="K289" s="33"/>
      <c r="L289" s="36"/>
      <c r="M289" s="199"/>
      <c r="N289" s="200"/>
      <c r="O289" s="68"/>
      <c r="P289" s="68"/>
      <c r="Q289" s="68"/>
      <c r="R289" s="68"/>
      <c r="S289" s="68"/>
      <c r="T289" s="69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4" t="s">
        <v>125</v>
      </c>
      <c r="AU289" s="14" t="s">
        <v>86</v>
      </c>
    </row>
    <row r="290" spans="1:65" s="2" customFormat="1" ht="21.75" customHeight="1">
      <c r="A290" s="31"/>
      <c r="B290" s="32"/>
      <c r="C290" s="183" t="s">
        <v>500</v>
      </c>
      <c r="D290" s="183" t="s">
        <v>118</v>
      </c>
      <c r="E290" s="184" t="s">
        <v>501</v>
      </c>
      <c r="F290" s="185" t="s">
        <v>502</v>
      </c>
      <c r="G290" s="186" t="s">
        <v>121</v>
      </c>
      <c r="H290" s="187">
        <v>800</v>
      </c>
      <c r="I290" s="188"/>
      <c r="J290" s="189">
        <f>ROUND(I290*H290,2)</f>
        <v>0</v>
      </c>
      <c r="K290" s="185" t="s">
        <v>122</v>
      </c>
      <c r="L290" s="36"/>
      <c r="M290" s="190" t="s">
        <v>1</v>
      </c>
      <c r="N290" s="191" t="s">
        <v>42</v>
      </c>
      <c r="O290" s="68"/>
      <c r="P290" s="192">
        <f>O290*H290</f>
        <v>0</v>
      </c>
      <c r="Q290" s="192">
        <v>0</v>
      </c>
      <c r="R290" s="192">
        <f>Q290*H290</f>
        <v>0</v>
      </c>
      <c r="S290" s="192">
        <v>0</v>
      </c>
      <c r="T290" s="193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94" t="s">
        <v>123</v>
      </c>
      <c r="AT290" s="194" t="s">
        <v>118</v>
      </c>
      <c r="AU290" s="194" t="s">
        <v>86</v>
      </c>
      <c r="AY290" s="14" t="s">
        <v>115</v>
      </c>
      <c r="BE290" s="195">
        <f>IF(N290="základní",J290,0)</f>
        <v>0</v>
      </c>
      <c r="BF290" s="195">
        <f>IF(N290="snížená",J290,0)</f>
        <v>0</v>
      </c>
      <c r="BG290" s="195">
        <f>IF(N290="zákl. přenesená",J290,0)</f>
        <v>0</v>
      </c>
      <c r="BH290" s="195">
        <f>IF(N290="sníž. přenesená",J290,0)</f>
        <v>0</v>
      </c>
      <c r="BI290" s="195">
        <f>IF(N290="nulová",J290,0)</f>
        <v>0</v>
      </c>
      <c r="BJ290" s="14" t="s">
        <v>84</v>
      </c>
      <c r="BK290" s="195">
        <f>ROUND(I290*H290,2)</f>
        <v>0</v>
      </c>
      <c r="BL290" s="14" t="s">
        <v>123</v>
      </c>
      <c r="BM290" s="194" t="s">
        <v>503</v>
      </c>
    </row>
    <row r="291" spans="1:65" s="2" customFormat="1" ht="29.25">
      <c r="A291" s="31"/>
      <c r="B291" s="32"/>
      <c r="C291" s="33"/>
      <c r="D291" s="196" t="s">
        <v>125</v>
      </c>
      <c r="E291" s="33"/>
      <c r="F291" s="197" t="s">
        <v>504</v>
      </c>
      <c r="G291" s="33"/>
      <c r="H291" s="33"/>
      <c r="I291" s="198"/>
      <c r="J291" s="33"/>
      <c r="K291" s="33"/>
      <c r="L291" s="36"/>
      <c r="M291" s="199"/>
      <c r="N291" s="200"/>
      <c r="O291" s="68"/>
      <c r="P291" s="68"/>
      <c r="Q291" s="68"/>
      <c r="R291" s="68"/>
      <c r="S291" s="68"/>
      <c r="T291" s="69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4" t="s">
        <v>125</v>
      </c>
      <c r="AU291" s="14" t="s">
        <v>86</v>
      </c>
    </row>
    <row r="292" spans="1:65" s="2" customFormat="1" ht="19.5">
      <c r="A292" s="31"/>
      <c r="B292" s="32"/>
      <c r="C292" s="33"/>
      <c r="D292" s="196" t="s">
        <v>127</v>
      </c>
      <c r="E292" s="33"/>
      <c r="F292" s="201" t="s">
        <v>128</v>
      </c>
      <c r="G292" s="33"/>
      <c r="H292" s="33"/>
      <c r="I292" s="198"/>
      <c r="J292" s="33"/>
      <c r="K292" s="33"/>
      <c r="L292" s="36"/>
      <c r="M292" s="199"/>
      <c r="N292" s="200"/>
      <c r="O292" s="68"/>
      <c r="P292" s="68"/>
      <c r="Q292" s="68"/>
      <c r="R292" s="68"/>
      <c r="S292" s="68"/>
      <c r="T292" s="69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4" t="s">
        <v>127</v>
      </c>
      <c r="AU292" s="14" t="s">
        <v>86</v>
      </c>
    </row>
    <row r="293" spans="1:65" s="2" customFormat="1" ht="21.75" customHeight="1">
      <c r="A293" s="31"/>
      <c r="B293" s="32"/>
      <c r="C293" s="183" t="s">
        <v>505</v>
      </c>
      <c r="D293" s="183" t="s">
        <v>118</v>
      </c>
      <c r="E293" s="184" t="s">
        <v>506</v>
      </c>
      <c r="F293" s="185" t="s">
        <v>507</v>
      </c>
      <c r="G293" s="186" t="s">
        <v>121</v>
      </c>
      <c r="H293" s="187">
        <v>800</v>
      </c>
      <c r="I293" s="188"/>
      <c r="J293" s="189">
        <f>ROUND(I293*H293,2)</f>
        <v>0</v>
      </c>
      <c r="K293" s="185" t="s">
        <v>122</v>
      </c>
      <c r="L293" s="36"/>
      <c r="M293" s="190" t="s">
        <v>1</v>
      </c>
      <c r="N293" s="191" t="s">
        <v>42</v>
      </c>
      <c r="O293" s="68"/>
      <c r="P293" s="192">
        <f>O293*H293</f>
        <v>0</v>
      </c>
      <c r="Q293" s="192">
        <v>0</v>
      </c>
      <c r="R293" s="192">
        <f>Q293*H293</f>
        <v>0</v>
      </c>
      <c r="S293" s="192">
        <v>0</v>
      </c>
      <c r="T293" s="193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4" t="s">
        <v>123</v>
      </c>
      <c r="AT293" s="194" t="s">
        <v>118</v>
      </c>
      <c r="AU293" s="194" t="s">
        <v>86</v>
      </c>
      <c r="AY293" s="14" t="s">
        <v>115</v>
      </c>
      <c r="BE293" s="195">
        <f>IF(N293="základní",J293,0)</f>
        <v>0</v>
      </c>
      <c r="BF293" s="195">
        <f>IF(N293="snížená",J293,0)</f>
        <v>0</v>
      </c>
      <c r="BG293" s="195">
        <f>IF(N293="zákl. přenesená",J293,0)</f>
        <v>0</v>
      </c>
      <c r="BH293" s="195">
        <f>IF(N293="sníž. přenesená",J293,0)</f>
        <v>0</v>
      </c>
      <c r="BI293" s="195">
        <f>IF(N293="nulová",J293,0)</f>
        <v>0</v>
      </c>
      <c r="BJ293" s="14" t="s">
        <v>84</v>
      </c>
      <c r="BK293" s="195">
        <f>ROUND(I293*H293,2)</f>
        <v>0</v>
      </c>
      <c r="BL293" s="14" t="s">
        <v>123</v>
      </c>
      <c r="BM293" s="194" t="s">
        <v>508</v>
      </c>
    </row>
    <row r="294" spans="1:65" s="2" customFormat="1" ht="29.25">
      <c r="A294" s="31"/>
      <c r="B294" s="32"/>
      <c r="C294" s="33"/>
      <c r="D294" s="196" t="s">
        <v>125</v>
      </c>
      <c r="E294" s="33"/>
      <c r="F294" s="197" t="s">
        <v>509</v>
      </c>
      <c r="G294" s="33"/>
      <c r="H294" s="33"/>
      <c r="I294" s="198"/>
      <c r="J294" s="33"/>
      <c r="K294" s="33"/>
      <c r="L294" s="36"/>
      <c r="M294" s="199"/>
      <c r="N294" s="200"/>
      <c r="O294" s="68"/>
      <c r="P294" s="68"/>
      <c r="Q294" s="68"/>
      <c r="R294" s="68"/>
      <c r="S294" s="68"/>
      <c r="T294" s="69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4" t="s">
        <v>125</v>
      </c>
      <c r="AU294" s="14" t="s">
        <v>86</v>
      </c>
    </row>
    <row r="295" spans="1:65" s="2" customFormat="1" ht="19.5">
      <c r="A295" s="31"/>
      <c r="B295" s="32"/>
      <c r="C295" s="33"/>
      <c r="D295" s="196" t="s">
        <v>127</v>
      </c>
      <c r="E295" s="33"/>
      <c r="F295" s="201" t="s">
        <v>128</v>
      </c>
      <c r="G295" s="33"/>
      <c r="H295" s="33"/>
      <c r="I295" s="198"/>
      <c r="J295" s="33"/>
      <c r="K295" s="33"/>
      <c r="L295" s="36"/>
      <c r="M295" s="199"/>
      <c r="N295" s="200"/>
      <c r="O295" s="68"/>
      <c r="P295" s="68"/>
      <c r="Q295" s="68"/>
      <c r="R295" s="68"/>
      <c r="S295" s="68"/>
      <c r="T295" s="69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4" t="s">
        <v>127</v>
      </c>
      <c r="AU295" s="14" t="s">
        <v>86</v>
      </c>
    </row>
    <row r="296" spans="1:65" s="2" customFormat="1" ht="21.75" customHeight="1">
      <c r="A296" s="31"/>
      <c r="B296" s="32"/>
      <c r="C296" s="183" t="s">
        <v>510</v>
      </c>
      <c r="D296" s="183" t="s">
        <v>118</v>
      </c>
      <c r="E296" s="184" t="s">
        <v>511</v>
      </c>
      <c r="F296" s="185" t="s">
        <v>512</v>
      </c>
      <c r="G296" s="186" t="s">
        <v>121</v>
      </c>
      <c r="H296" s="187">
        <v>800</v>
      </c>
      <c r="I296" s="188"/>
      <c r="J296" s="189">
        <f>ROUND(I296*H296,2)</f>
        <v>0</v>
      </c>
      <c r="K296" s="185" t="s">
        <v>122</v>
      </c>
      <c r="L296" s="36"/>
      <c r="M296" s="190" t="s">
        <v>1</v>
      </c>
      <c r="N296" s="191" t="s">
        <v>42</v>
      </c>
      <c r="O296" s="68"/>
      <c r="P296" s="192">
        <f>O296*H296</f>
        <v>0</v>
      </c>
      <c r="Q296" s="192">
        <v>0</v>
      </c>
      <c r="R296" s="192">
        <f>Q296*H296</f>
        <v>0</v>
      </c>
      <c r="S296" s="192">
        <v>0</v>
      </c>
      <c r="T296" s="193">
        <f>S296*H296</f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94" t="s">
        <v>123</v>
      </c>
      <c r="AT296" s="194" t="s">
        <v>118</v>
      </c>
      <c r="AU296" s="194" t="s">
        <v>86</v>
      </c>
      <c r="AY296" s="14" t="s">
        <v>115</v>
      </c>
      <c r="BE296" s="195">
        <f>IF(N296="základní",J296,0)</f>
        <v>0</v>
      </c>
      <c r="BF296" s="195">
        <f>IF(N296="snížená",J296,0)</f>
        <v>0</v>
      </c>
      <c r="BG296" s="195">
        <f>IF(N296="zákl. přenesená",J296,0)</f>
        <v>0</v>
      </c>
      <c r="BH296" s="195">
        <f>IF(N296="sníž. přenesená",J296,0)</f>
        <v>0</v>
      </c>
      <c r="BI296" s="195">
        <f>IF(N296="nulová",J296,0)</f>
        <v>0</v>
      </c>
      <c r="BJ296" s="14" t="s">
        <v>84</v>
      </c>
      <c r="BK296" s="195">
        <f>ROUND(I296*H296,2)</f>
        <v>0</v>
      </c>
      <c r="BL296" s="14" t="s">
        <v>123</v>
      </c>
      <c r="BM296" s="194" t="s">
        <v>513</v>
      </c>
    </row>
    <row r="297" spans="1:65" s="2" customFormat="1" ht="29.25">
      <c r="A297" s="31"/>
      <c r="B297" s="32"/>
      <c r="C297" s="33"/>
      <c r="D297" s="196" t="s">
        <v>125</v>
      </c>
      <c r="E297" s="33"/>
      <c r="F297" s="197" t="s">
        <v>514</v>
      </c>
      <c r="G297" s="33"/>
      <c r="H297" s="33"/>
      <c r="I297" s="198"/>
      <c r="J297" s="33"/>
      <c r="K297" s="33"/>
      <c r="L297" s="36"/>
      <c r="M297" s="199"/>
      <c r="N297" s="200"/>
      <c r="O297" s="68"/>
      <c r="P297" s="68"/>
      <c r="Q297" s="68"/>
      <c r="R297" s="68"/>
      <c r="S297" s="68"/>
      <c r="T297" s="69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T297" s="14" t="s">
        <v>125</v>
      </c>
      <c r="AU297" s="14" t="s">
        <v>86</v>
      </c>
    </row>
    <row r="298" spans="1:65" s="2" customFormat="1" ht="19.5">
      <c r="A298" s="31"/>
      <c r="B298" s="32"/>
      <c r="C298" s="33"/>
      <c r="D298" s="196" t="s">
        <v>127</v>
      </c>
      <c r="E298" s="33"/>
      <c r="F298" s="201" t="s">
        <v>128</v>
      </c>
      <c r="G298" s="33"/>
      <c r="H298" s="33"/>
      <c r="I298" s="198"/>
      <c r="J298" s="33"/>
      <c r="K298" s="33"/>
      <c r="L298" s="36"/>
      <c r="M298" s="199"/>
      <c r="N298" s="200"/>
      <c r="O298" s="68"/>
      <c r="P298" s="68"/>
      <c r="Q298" s="68"/>
      <c r="R298" s="68"/>
      <c r="S298" s="68"/>
      <c r="T298" s="69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4" t="s">
        <v>127</v>
      </c>
      <c r="AU298" s="14" t="s">
        <v>86</v>
      </c>
    </row>
    <row r="299" spans="1:65" s="2" customFormat="1" ht="21.75" customHeight="1">
      <c r="A299" s="31"/>
      <c r="B299" s="32"/>
      <c r="C299" s="183" t="s">
        <v>515</v>
      </c>
      <c r="D299" s="183" t="s">
        <v>118</v>
      </c>
      <c r="E299" s="184" t="s">
        <v>516</v>
      </c>
      <c r="F299" s="185" t="s">
        <v>517</v>
      </c>
      <c r="G299" s="186" t="s">
        <v>121</v>
      </c>
      <c r="H299" s="187">
        <v>800</v>
      </c>
      <c r="I299" s="188"/>
      <c r="J299" s="189">
        <f>ROUND(I299*H299,2)</f>
        <v>0</v>
      </c>
      <c r="K299" s="185" t="s">
        <v>122</v>
      </c>
      <c r="L299" s="36"/>
      <c r="M299" s="190" t="s">
        <v>1</v>
      </c>
      <c r="N299" s="191" t="s">
        <v>42</v>
      </c>
      <c r="O299" s="68"/>
      <c r="P299" s="192">
        <f>O299*H299</f>
        <v>0</v>
      </c>
      <c r="Q299" s="192">
        <v>0</v>
      </c>
      <c r="R299" s="192">
        <f>Q299*H299</f>
        <v>0</v>
      </c>
      <c r="S299" s="192">
        <v>0</v>
      </c>
      <c r="T299" s="193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4" t="s">
        <v>123</v>
      </c>
      <c r="AT299" s="194" t="s">
        <v>118</v>
      </c>
      <c r="AU299" s="194" t="s">
        <v>86</v>
      </c>
      <c r="AY299" s="14" t="s">
        <v>115</v>
      </c>
      <c r="BE299" s="195">
        <f>IF(N299="základní",J299,0)</f>
        <v>0</v>
      </c>
      <c r="BF299" s="195">
        <f>IF(N299="snížená",J299,0)</f>
        <v>0</v>
      </c>
      <c r="BG299" s="195">
        <f>IF(N299="zákl. přenesená",J299,0)</f>
        <v>0</v>
      </c>
      <c r="BH299" s="195">
        <f>IF(N299="sníž. přenesená",J299,0)</f>
        <v>0</v>
      </c>
      <c r="BI299" s="195">
        <f>IF(N299="nulová",J299,0)</f>
        <v>0</v>
      </c>
      <c r="BJ299" s="14" t="s">
        <v>84</v>
      </c>
      <c r="BK299" s="195">
        <f>ROUND(I299*H299,2)</f>
        <v>0</v>
      </c>
      <c r="BL299" s="14" t="s">
        <v>123</v>
      </c>
      <c r="BM299" s="194" t="s">
        <v>518</v>
      </c>
    </row>
    <row r="300" spans="1:65" s="2" customFormat="1" ht="29.25">
      <c r="A300" s="31"/>
      <c r="B300" s="32"/>
      <c r="C300" s="33"/>
      <c r="D300" s="196" t="s">
        <v>125</v>
      </c>
      <c r="E300" s="33"/>
      <c r="F300" s="197" t="s">
        <v>519</v>
      </c>
      <c r="G300" s="33"/>
      <c r="H300" s="33"/>
      <c r="I300" s="198"/>
      <c r="J300" s="33"/>
      <c r="K300" s="33"/>
      <c r="L300" s="36"/>
      <c r="M300" s="199"/>
      <c r="N300" s="200"/>
      <c r="O300" s="68"/>
      <c r="P300" s="68"/>
      <c r="Q300" s="68"/>
      <c r="R300" s="68"/>
      <c r="S300" s="68"/>
      <c r="T300" s="69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T300" s="14" t="s">
        <v>125</v>
      </c>
      <c r="AU300" s="14" t="s">
        <v>86</v>
      </c>
    </row>
    <row r="301" spans="1:65" s="2" customFormat="1" ht="19.5">
      <c r="A301" s="31"/>
      <c r="B301" s="32"/>
      <c r="C301" s="33"/>
      <c r="D301" s="196" t="s">
        <v>127</v>
      </c>
      <c r="E301" s="33"/>
      <c r="F301" s="201" t="s">
        <v>128</v>
      </c>
      <c r="G301" s="33"/>
      <c r="H301" s="33"/>
      <c r="I301" s="198"/>
      <c r="J301" s="33"/>
      <c r="K301" s="33"/>
      <c r="L301" s="36"/>
      <c r="M301" s="199"/>
      <c r="N301" s="200"/>
      <c r="O301" s="68"/>
      <c r="P301" s="68"/>
      <c r="Q301" s="68"/>
      <c r="R301" s="68"/>
      <c r="S301" s="68"/>
      <c r="T301" s="69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T301" s="14" t="s">
        <v>127</v>
      </c>
      <c r="AU301" s="14" t="s">
        <v>86</v>
      </c>
    </row>
    <row r="302" spans="1:65" s="2" customFormat="1" ht="21.75" customHeight="1">
      <c r="A302" s="31"/>
      <c r="B302" s="32"/>
      <c r="C302" s="183" t="s">
        <v>520</v>
      </c>
      <c r="D302" s="183" t="s">
        <v>118</v>
      </c>
      <c r="E302" s="184" t="s">
        <v>521</v>
      </c>
      <c r="F302" s="185" t="s">
        <v>522</v>
      </c>
      <c r="G302" s="186" t="s">
        <v>121</v>
      </c>
      <c r="H302" s="187">
        <v>800</v>
      </c>
      <c r="I302" s="188"/>
      <c r="J302" s="189">
        <f>ROUND(I302*H302,2)</f>
        <v>0</v>
      </c>
      <c r="K302" s="185" t="s">
        <v>122</v>
      </c>
      <c r="L302" s="36"/>
      <c r="M302" s="190" t="s">
        <v>1</v>
      </c>
      <c r="N302" s="191" t="s">
        <v>42</v>
      </c>
      <c r="O302" s="68"/>
      <c r="P302" s="192">
        <f>O302*H302</f>
        <v>0</v>
      </c>
      <c r="Q302" s="192">
        <v>0</v>
      </c>
      <c r="R302" s="192">
        <f>Q302*H302</f>
        <v>0</v>
      </c>
      <c r="S302" s="192">
        <v>0</v>
      </c>
      <c r="T302" s="193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94" t="s">
        <v>123</v>
      </c>
      <c r="AT302" s="194" t="s">
        <v>118</v>
      </c>
      <c r="AU302" s="194" t="s">
        <v>86</v>
      </c>
      <c r="AY302" s="14" t="s">
        <v>115</v>
      </c>
      <c r="BE302" s="195">
        <f>IF(N302="základní",J302,0)</f>
        <v>0</v>
      </c>
      <c r="BF302" s="195">
        <f>IF(N302="snížená",J302,0)</f>
        <v>0</v>
      </c>
      <c r="BG302" s="195">
        <f>IF(N302="zákl. přenesená",J302,0)</f>
        <v>0</v>
      </c>
      <c r="BH302" s="195">
        <f>IF(N302="sníž. přenesená",J302,0)</f>
        <v>0</v>
      </c>
      <c r="BI302" s="195">
        <f>IF(N302="nulová",J302,0)</f>
        <v>0</v>
      </c>
      <c r="BJ302" s="14" t="s">
        <v>84</v>
      </c>
      <c r="BK302" s="195">
        <f>ROUND(I302*H302,2)</f>
        <v>0</v>
      </c>
      <c r="BL302" s="14" t="s">
        <v>123</v>
      </c>
      <c r="BM302" s="194" t="s">
        <v>523</v>
      </c>
    </row>
    <row r="303" spans="1:65" s="2" customFormat="1" ht="29.25">
      <c r="A303" s="31"/>
      <c r="B303" s="32"/>
      <c r="C303" s="33"/>
      <c r="D303" s="196" t="s">
        <v>125</v>
      </c>
      <c r="E303" s="33"/>
      <c r="F303" s="197" t="s">
        <v>524</v>
      </c>
      <c r="G303" s="33"/>
      <c r="H303" s="33"/>
      <c r="I303" s="198"/>
      <c r="J303" s="33"/>
      <c r="K303" s="33"/>
      <c r="L303" s="36"/>
      <c r="M303" s="199"/>
      <c r="N303" s="200"/>
      <c r="O303" s="68"/>
      <c r="P303" s="68"/>
      <c r="Q303" s="68"/>
      <c r="R303" s="68"/>
      <c r="S303" s="68"/>
      <c r="T303" s="69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4" t="s">
        <v>125</v>
      </c>
      <c r="AU303" s="14" t="s">
        <v>86</v>
      </c>
    </row>
    <row r="304" spans="1:65" s="2" customFormat="1" ht="19.5">
      <c r="A304" s="31"/>
      <c r="B304" s="32"/>
      <c r="C304" s="33"/>
      <c r="D304" s="196" t="s">
        <v>127</v>
      </c>
      <c r="E304" s="33"/>
      <c r="F304" s="201" t="s">
        <v>128</v>
      </c>
      <c r="G304" s="33"/>
      <c r="H304" s="33"/>
      <c r="I304" s="198"/>
      <c r="J304" s="33"/>
      <c r="K304" s="33"/>
      <c r="L304" s="36"/>
      <c r="M304" s="199"/>
      <c r="N304" s="200"/>
      <c r="O304" s="68"/>
      <c r="P304" s="68"/>
      <c r="Q304" s="68"/>
      <c r="R304" s="68"/>
      <c r="S304" s="68"/>
      <c r="T304" s="69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4" t="s">
        <v>127</v>
      </c>
      <c r="AU304" s="14" t="s">
        <v>86</v>
      </c>
    </row>
    <row r="305" spans="1:65" s="2" customFormat="1" ht="21.75" customHeight="1">
      <c r="A305" s="31"/>
      <c r="B305" s="32"/>
      <c r="C305" s="183" t="s">
        <v>525</v>
      </c>
      <c r="D305" s="183" t="s">
        <v>118</v>
      </c>
      <c r="E305" s="184" t="s">
        <v>526</v>
      </c>
      <c r="F305" s="185" t="s">
        <v>527</v>
      </c>
      <c r="G305" s="186" t="s">
        <v>121</v>
      </c>
      <c r="H305" s="187">
        <v>800</v>
      </c>
      <c r="I305" s="188"/>
      <c r="J305" s="189">
        <f>ROUND(I305*H305,2)</f>
        <v>0</v>
      </c>
      <c r="K305" s="185" t="s">
        <v>122</v>
      </c>
      <c r="L305" s="36"/>
      <c r="M305" s="190" t="s">
        <v>1</v>
      </c>
      <c r="N305" s="191" t="s">
        <v>42</v>
      </c>
      <c r="O305" s="68"/>
      <c r="P305" s="192">
        <f>O305*H305</f>
        <v>0</v>
      </c>
      <c r="Q305" s="192">
        <v>0</v>
      </c>
      <c r="R305" s="192">
        <f>Q305*H305</f>
        <v>0</v>
      </c>
      <c r="S305" s="192">
        <v>0</v>
      </c>
      <c r="T305" s="193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4" t="s">
        <v>123</v>
      </c>
      <c r="AT305" s="194" t="s">
        <v>118</v>
      </c>
      <c r="AU305" s="194" t="s">
        <v>86</v>
      </c>
      <c r="AY305" s="14" t="s">
        <v>115</v>
      </c>
      <c r="BE305" s="195">
        <f>IF(N305="základní",J305,0)</f>
        <v>0</v>
      </c>
      <c r="BF305" s="195">
        <f>IF(N305="snížená",J305,0)</f>
        <v>0</v>
      </c>
      <c r="BG305" s="195">
        <f>IF(N305="zákl. přenesená",J305,0)</f>
        <v>0</v>
      </c>
      <c r="BH305" s="195">
        <f>IF(N305="sníž. přenesená",J305,0)</f>
        <v>0</v>
      </c>
      <c r="BI305" s="195">
        <f>IF(N305="nulová",J305,0)</f>
        <v>0</v>
      </c>
      <c r="BJ305" s="14" t="s">
        <v>84</v>
      </c>
      <c r="BK305" s="195">
        <f>ROUND(I305*H305,2)</f>
        <v>0</v>
      </c>
      <c r="BL305" s="14" t="s">
        <v>123</v>
      </c>
      <c r="BM305" s="194" t="s">
        <v>528</v>
      </c>
    </row>
    <row r="306" spans="1:65" s="2" customFormat="1" ht="29.25">
      <c r="A306" s="31"/>
      <c r="B306" s="32"/>
      <c r="C306" s="33"/>
      <c r="D306" s="196" t="s">
        <v>125</v>
      </c>
      <c r="E306" s="33"/>
      <c r="F306" s="197" t="s">
        <v>529</v>
      </c>
      <c r="G306" s="33"/>
      <c r="H306" s="33"/>
      <c r="I306" s="198"/>
      <c r="J306" s="33"/>
      <c r="K306" s="33"/>
      <c r="L306" s="36"/>
      <c r="M306" s="199"/>
      <c r="N306" s="200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125</v>
      </c>
      <c r="AU306" s="14" t="s">
        <v>86</v>
      </c>
    </row>
    <row r="307" spans="1:65" s="2" customFormat="1" ht="19.5">
      <c r="A307" s="31"/>
      <c r="B307" s="32"/>
      <c r="C307" s="33"/>
      <c r="D307" s="196" t="s">
        <v>127</v>
      </c>
      <c r="E307" s="33"/>
      <c r="F307" s="201" t="s">
        <v>128</v>
      </c>
      <c r="G307" s="33"/>
      <c r="H307" s="33"/>
      <c r="I307" s="198"/>
      <c r="J307" s="33"/>
      <c r="K307" s="33"/>
      <c r="L307" s="36"/>
      <c r="M307" s="199"/>
      <c r="N307" s="200"/>
      <c r="O307" s="68"/>
      <c r="P307" s="68"/>
      <c r="Q307" s="68"/>
      <c r="R307" s="68"/>
      <c r="S307" s="68"/>
      <c r="T307" s="69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T307" s="14" t="s">
        <v>127</v>
      </c>
      <c r="AU307" s="14" t="s">
        <v>86</v>
      </c>
    </row>
    <row r="308" spans="1:65" s="2" customFormat="1" ht="21.75" customHeight="1">
      <c r="A308" s="31"/>
      <c r="B308" s="32"/>
      <c r="C308" s="183" t="s">
        <v>530</v>
      </c>
      <c r="D308" s="183" t="s">
        <v>118</v>
      </c>
      <c r="E308" s="184" t="s">
        <v>531</v>
      </c>
      <c r="F308" s="185" t="s">
        <v>532</v>
      </c>
      <c r="G308" s="186" t="s">
        <v>121</v>
      </c>
      <c r="H308" s="187">
        <v>800</v>
      </c>
      <c r="I308" s="188"/>
      <c r="J308" s="189">
        <f>ROUND(I308*H308,2)</f>
        <v>0</v>
      </c>
      <c r="K308" s="185" t="s">
        <v>122</v>
      </c>
      <c r="L308" s="36"/>
      <c r="M308" s="190" t="s">
        <v>1</v>
      </c>
      <c r="N308" s="191" t="s">
        <v>42</v>
      </c>
      <c r="O308" s="68"/>
      <c r="P308" s="192">
        <f>O308*H308</f>
        <v>0</v>
      </c>
      <c r="Q308" s="192">
        <v>0</v>
      </c>
      <c r="R308" s="192">
        <f>Q308*H308</f>
        <v>0</v>
      </c>
      <c r="S308" s="192">
        <v>0</v>
      </c>
      <c r="T308" s="193">
        <f>S308*H308</f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94" t="s">
        <v>123</v>
      </c>
      <c r="AT308" s="194" t="s">
        <v>118</v>
      </c>
      <c r="AU308" s="194" t="s">
        <v>86</v>
      </c>
      <c r="AY308" s="14" t="s">
        <v>115</v>
      </c>
      <c r="BE308" s="195">
        <f>IF(N308="základní",J308,0)</f>
        <v>0</v>
      </c>
      <c r="BF308" s="195">
        <f>IF(N308="snížená",J308,0)</f>
        <v>0</v>
      </c>
      <c r="BG308" s="195">
        <f>IF(N308="zákl. přenesená",J308,0)</f>
        <v>0</v>
      </c>
      <c r="BH308" s="195">
        <f>IF(N308="sníž. přenesená",J308,0)</f>
        <v>0</v>
      </c>
      <c r="BI308" s="195">
        <f>IF(N308="nulová",J308,0)</f>
        <v>0</v>
      </c>
      <c r="BJ308" s="14" t="s">
        <v>84</v>
      </c>
      <c r="BK308" s="195">
        <f>ROUND(I308*H308,2)</f>
        <v>0</v>
      </c>
      <c r="BL308" s="14" t="s">
        <v>123</v>
      </c>
      <c r="BM308" s="194" t="s">
        <v>533</v>
      </c>
    </row>
    <row r="309" spans="1:65" s="2" customFormat="1" ht="29.25">
      <c r="A309" s="31"/>
      <c r="B309" s="32"/>
      <c r="C309" s="33"/>
      <c r="D309" s="196" t="s">
        <v>125</v>
      </c>
      <c r="E309" s="33"/>
      <c r="F309" s="197" t="s">
        <v>534</v>
      </c>
      <c r="G309" s="33"/>
      <c r="H309" s="33"/>
      <c r="I309" s="198"/>
      <c r="J309" s="33"/>
      <c r="K309" s="33"/>
      <c r="L309" s="36"/>
      <c r="M309" s="199"/>
      <c r="N309" s="200"/>
      <c r="O309" s="68"/>
      <c r="P309" s="68"/>
      <c r="Q309" s="68"/>
      <c r="R309" s="68"/>
      <c r="S309" s="68"/>
      <c r="T309" s="69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T309" s="14" t="s">
        <v>125</v>
      </c>
      <c r="AU309" s="14" t="s">
        <v>86</v>
      </c>
    </row>
    <row r="310" spans="1:65" s="2" customFormat="1" ht="19.5">
      <c r="A310" s="31"/>
      <c r="B310" s="32"/>
      <c r="C310" s="33"/>
      <c r="D310" s="196" t="s">
        <v>127</v>
      </c>
      <c r="E310" s="33"/>
      <c r="F310" s="201" t="s">
        <v>128</v>
      </c>
      <c r="G310" s="33"/>
      <c r="H310" s="33"/>
      <c r="I310" s="198"/>
      <c r="J310" s="33"/>
      <c r="K310" s="33"/>
      <c r="L310" s="36"/>
      <c r="M310" s="199"/>
      <c r="N310" s="200"/>
      <c r="O310" s="68"/>
      <c r="P310" s="68"/>
      <c r="Q310" s="68"/>
      <c r="R310" s="68"/>
      <c r="S310" s="68"/>
      <c r="T310" s="69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T310" s="14" t="s">
        <v>127</v>
      </c>
      <c r="AU310" s="14" t="s">
        <v>86</v>
      </c>
    </row>
    <row r="311" spans="1:65" s="2" customFormat="1" ht="21.75" customHeight="1">
      <c r="A311" s="31"/>
      <c r="B311" s="32"/>
      <c r="C311" s="183" t="s">
        <v>535</v>
      </c>
      <c r="D311" s="183" t="s">
        <v>118</v>
      </c>
      <c r="E311" s="184" t="s">
        <v>536</v>
      </c>
      <c r="F311" s="185" t="s">
        <v>537</v>
      </c>
      <c r="G311" s="186" t="s">
        <v>121</v>
      </c>
      <c r="H311" s="187">
        <v>799</v>
      </c>
      <c r="I311" s="188"/>
      <c r="J311" s="189">
        <f>ROUND(I311*H311,2)</f>
        <v>0</v>
      </c>
      <c r="K311" s="185" t="s">
        <v>122</v>
      </c>
      <c r="L311" s="36"/>
      <c r="M311" s="190" t="s">
        <v>1</v>
      </c>
      <c r="N311" s="191" t="s">
        <v>42</v>
      </c>
      <c r="O311" s="68"/>
      <c r="P311" s="192">
        <f>O311*H311</f>
        <v>0</v>
      </c>
      <c r="Q311" s="192">
        <v>0</v>
      </c>
      <c r="R311" s="192">
        <f>Q311*H311</f>
        <v>0</v>
      </c>
      <c r="S311" s="192">
        <v>0</v>
      </c>
      <c r="T311" s="193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4" t="s">
        <v>123</v>
      </c>
      <c r="AT311" s="194" t="s">
        <v>118</v>
      </c>
      <c r="AU311" s="194" t="s">
        <v>86</v>
      </c>
      <c r="AY311" s="14" t="s">
        <v>115</v>
      </c>
      <c r="BE311" s="195">
        <f>IF(N311="základní",J311,0)</f>
        <v>0</v>
      </c>
      <c r="BF311" s="195">
        <f>IF(N311="snížená",J311,0)</f>
        <v>0</v>
      </c>
      <c r="BG311" s="195">
        <f>IF(N311="zákl. přenesená",J311,0)</f>
        <v>0</v>
      </c>
      <c r="BH311" s="195">
        <f>IF(N311="sníž. přenesená",J311,0)</f>
        <v>0</v>
      </c>
      <c r="BI311" s="195">
        <f>IF(N311="nulová",J311,0)</f>
        <v>0</v>
      </c>
      <c r="BJ311" s="14" t="s">
        <v>84</v>
      </c>
      <c r="BK311" s="195">
        <f>ROUND(I311*H311,2)</f>
        <v>0</v>
      </c>
      <c r="BL311" s="14" t="s">
        <v>123</v>
      </c>
      <c r="BM311" s="194" t="s">
        <v>538</v>
      </c>
    </row>
    <row r="312" spans="1:65" s="2" customFormat="1" ht="29.25">
      <c r="A312" s="31"/>
      <c r="B312" s="32"/>
      <c r="C312" s="33"/>
      <c r="D312" s="196" t="s">
        <v>125</v>
      </c>
      <c r="E312" s="33"/>
      <c r="F312" s="197" t="s">
        <v>539</v>
      </c>
      <c r="G312" s="33"/>
      <c r="H312" s="33"/>
      <c r="I312" s="198"/>
      <c r="J312" s="33"/>
      <c r="K312" s="33"/>
      <c r="L312" s="36"/>
      <c r="M312" s="199"/>
      <c r="N312" s="200"/>
      <c r="O312" s="68"/>
      <c r="P312" s="68"/>
      <c r="Q312" s="68"/>
      <c r="R312" s="68"/>
      <c r="S312" s="68"/>
      <c r="T312" s="69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4" t="s">
        <v>125</v>
      </c>
      <c r="AU312" s="14" t="s">
        <v>86</v>
      </c>
    </row>
    <row r="313" spans="1:65" s="2" customFormat="1" ht="19.5">
      <c r="A313" s="31"/>
      <c r="B313" s="32"/>
      <c r="C313" s="33"/>
      <c r="D313" s="196" t="s">
        <v>127</v>
      </c>
      <c r="E313" s="33"/>
      <c r="F313" s="201" t="s">
        <v>128</v>
      </c>
      <c r="G313" s="33"/>
      <c r="H313" s="33"/>
      <c r="I313" s="198"/>
      <c r="J313" s="33"/>
      <c r="K313" s="33"/>
      <c r="L313" s="36"/>
      <c r="M313" s="199"/>
      <c r="N313" s="200"/>
      <c r="O313" s="68"/>
      <c r="P313" s="68"/>
      <c r="Q313" s="68"/>
      <c r="R313" s="68"/>
      <c r="S313" s="68"/>
      <c r="T313" s="69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T313" s="14" t="s">
        <v>127</v>
      </c>
      <c r="AU313" s="14" t="s">
        <v>86</v>
      </c>
    </row>
    <row r="314" spans="1:65" s="2" customFormat="1" ht="24">
      <c r="A314" s="31"/>
      <c r="B314" s="32"/>
      <c r="C314" s="183" t="s">
        <v>540</v>
      </c>
      <c r="D314" s="183" t="s">
        <v>118</v>
      </c>
      <c r="E314" s="184" t="s">
        <v>541</v>
      </c>
      <c r="F314" s="185" t="s">
        <v>542</v>
      </c>
      <c r="G314" s="186" t="s">
        <v>121</v>
      </c>
      <c r="H314" s="187">
        <v>800</v>
      </c>
      <c r="I314" s="188"/>
      <c r="J314" s="189">
        <f>ROUND(I314*H314,2)</f>
        <v>0</v>
      </c>
      <c r="K314" s="185" t="s">
        <v>122</v>
      </c>
      <c r="L314" s="36"/>
      <c r="M314" s="190" t="s">
        <v>1</v>
      </c>
      <c r="N314" s="191" t="s">
        <v>42</v>
      </c>
      <c r="O314" s="68"/>
      <c r="P314" s="192">
        <f>O314*H314</f>
        <v>0</v>
      </c>
      <c r="Q314" s="192">
        <v>0</v>
      </c>
      <c r="R314" s="192">
        <f>Q314*H314</f>
        <v>0</v>
      </c>
      <c r="S314" s="192">
        <v>0</v>
      </c>
      <c r="T314" s="193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4" t="s">
        <v>123</v>
      </c>
      <c r="AT314" s="194" t="s">
        <v>118</v>
      </c>
      <c r="AU314" s="194" t="s">
        <v>86</v>
      </c>
      <c r="AY314" s="14" t="s">
        <v>115</v>
      </c>
      <c r="BE314" s="195">
        <f>IF(N314="základní",J314,0)</f>
        <v>0</v>
      </c>
      <c r="BF314" s="195">
        <f>IF(N314="snížená",J314,0)</f>
        <v>0</v>
      </c>
      <c r="BG314" s="195">
        <f>IF(N314="zákl. přenesená",J314,0)</f>
        <v>0</v>
      </c>
      <c r="BH314" s="195">
        <f>IF(N314="sníž. přenesená",J314,0)</f>
        <v>0</v>
      </c>
      <c r="BI314" s="195">
        <f>IF(N314="nulová",J314,0)</f>
        <v>0</v>
      </c>
      <c r="BJ314" s="14" t="s">
        <v>84</v>
      </c>
      <c r="BK314" s="195">
        <f>ROUND(I314*H314,2)</f>
        <v>0</v>
      </c>
      <c r="BL314" s="14" t="s">
        <v>123</v>
      </c>
      <c r="BM314" s="194" t="s">
        <v>543</v>
      </c>
    </row>
    <row r="315" spans="1:65" s="2" customFormat="1" ht="29.25">
      <c r="A315" s="31"/>
      <c r="B315" s="32"/>
      <c r="C315" s="33"/>
      <c r="D315" s="196" t="s">
        <v>125</v>
      </c>
      <c r="E315" s="33"/>
      <c r="F315" s="197" t="s">
        <v>544</v>
      </c>
      <c r="G315" s="33"/>
      <c r="H315" s="33"/>
      <c r="I315" s="198"/>
      <c r="J315" s="33"/>
      <c r="K315" s="33"/>
      <c r="L315" s="36"/>
      <c r="M315" s="199"/>
      <c r="N315" s="200"/>
      <c r="O315" s="68"/>
      <c r="P315" s="68"/>
      <c r="Q315" s="68"/>
      <c r="R315" s="68"/>
      <c r="S315" s="68"/>
      <c r="T315" s="69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4" t="s">
        <v>125</v>
      </c>
      <c r="AU315" s="14" t="s">
        <v>86</v>
      </c>
    </row>
    <row r="316" spans="1:65" s="2" customFormat="1" ht="19.5">
      <c r="A316" s="31"/>
      <c r="B316" s="32"/>
      <c r="C316" s="33"/>
      <c r="D316" s="196" t="s">
        <v>127</v>
      </c>
      <c r="E316" s="33"/>
      <c r="F316" s="201" t="s">
        <v>128</v>
      </c>
      <c r="G316" s="33"/>
      <c r="H316" s="33"/>
      <c r="I316" s="198"/>
      <c r="J316" s="33"/>
      <c r="K316" s="33"/>
      <c r="L316" s="36"/>
      <c r="M316" s="199"/>
      <c r="N316" s="200"/>
      <c r="O316" s="68"/>
      <c r="P316" s="68"/>
      <c r="Q316" s="68"/>
      <c r="R316" s="68"/>
      <c r="S316" s="68"/>
      <c r="T316" s="69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T316" s="14" t="s">
        <v>127</v>
      </c>
      <c r="AU316" s="14" t="s">
        <v>86</v>
      </c>
    </row>
    <row r="317" spans="1:65" s="2" customFormat="1" ht="24">
      <c r="A317" s="31"/>
      <c r="B317" s="32"/>
      <c r="C317" s="183" t="s">
        <v>545</v>
      </c>
      <c r="D317" s="183" t="s">
        <v>118</v>
      </c>
      <c r="E317" s="184" t="s">
        <v>546</v>
      </c>
      <c r="F317" s="185" t="s">
        <v>547</v>
      </c>
      <c r="G317" s="186" t="s">
        <v>121</v>
      </c>
      <c r="H317" s="187">
        <v>800</v>
      </c>
      <c r="I317" s="188"/>
      <c r="J317" s="189">
        <f>ROUND(I317*H317,2)</f>
        <v>0</v>
      </c>
      <c r="K317" s="185" t="s">
        <v>122</v>
      </c>
      <c r="L317" s="36"/>
      <c r="M317" s="190" t="s">
        <v>1</v>
      </c>
      <c r="N317" s="191" t="s">
        <v>42</v>
      </c>
      <c r="O317" s="68"/>
      <c r="P317" s="192">
        <f>O317*H317</f>
        <v>0</v>
      </c>
      <c r="Q317" s="192">
        <v>0</v>
      </c>
      <c r="R317" s="192">
        <f>Q317*H317</f>
        <v>0</v>
      </c>
      <c r="S317" s="192">
        <v>0</v>
      </c>
      <c r="T317" s="193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94" t="s">
        <v>123</v>
      </c>
      <c r="AT317" s="194" t="s">
        <v>118</v>
      </c>
      <c r="AU317" s="194" t="s">
        <v>86</v>
      </c>
      <c r="AY317" s="14" t="s">
        <v>115</v>
      </c>
      <c r="BE317" s="195">
        <f>IF(N317="základní",J317,0)</f>
        <v>0</v>
      </c>
      <c r="BF317" s="195">
        <f>IF(N317="snížená",J317,0)</f>
        <v>0</v>
      </c>
      <c r="BG317" s="195">
        <f>IF(N317="zákl. přenesená",J317,0)</f>
        <v>0</v>
      </c>
      <c r="BH317" s="195">
        <f>IF(N317="sníž. přenesená",J317,0)</f>
        <v>0</v>
      </c>
      <c r="BI317" s="195">
        <f>IF(N317="nulová",J317,0)</f>
        <v>0</v>
      </c>
      <c r="BJ317" s="14" t="s">
        <v>84</v>
      </c>
      <c r="BK317" s="195">
        <f>ROUND(I317*H317,2)</f>
        <v>0</v>
      </c>
      <c r="BL317" s="14" t="s">
        <v>123</v>
      </c>
      <c r="BM317" s="194" t="s">
        <v>548</v>
      </c>
    </row>
    <row r="318" spans="1:65" s="2" customFormat="1" ht="29.25">
      <c r="A318" s="31"/>
      <c r="B318" s="32"/>
      <c r="C318" s="33"/>
      <c r="D318" s="196" t="s">
        <v>125</v>
      </c>
      <c r="E318" s="33"/>
      <c r="F318" s="197" t="s">
        <v>549</v>
      </c>
      <c r="G318" s="33"/>
      <c r="H318" s="33"/>
      <c r="I318" s="198"/>
      <c r="J318" s="33"/>
      <c r="K318" s="33"/>
      <c r="L318" s="36"/>
      <c r="M318" s="199"/>
      <c r="N318" s="200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4" t="s">
        <v>125</v>
      </c>
      <c r="AU318" s="14" t="s">
        <v>86</v>
      </c>
    </row>
    <row r="319" spans="1:65" s="2" customFormat="1" ht="19.5">
      <c r="A319" s="31"/>
      <c r="B319" s="32"/>
      <c r="C319" s="33"/>
      <c r="D319" s="196" t="s">
        <v>127</v>
      </c>
      <c r="E319" s="33"/>
      <c r="F319" s="201" t="s">
        <v>128</v>
      </c>
      <c r="G319" s="33"/>
      <c r="H319" s="33"/>
      <c r="I319" s="198"/>
      <c r="J319" s="33"/>
      <c r="K319" s="33"/>
      <c r="L319" s="36"/>
      <c r="M319" s="199"/>
      <c r="N319" s="200"/>
      <c r="O319" s="68"/>
      <c r="P319" s="68"/>
      <c r="Q319" s="68"/>
      <c r="R319" s="68"/>
      <c r="S319" s="68"/>
      <c r="T319" s="69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T319" s="14" t="s">
        <v>127</v>
      </c>
      <c r="AU319" s="14" t="s">
        <v>86</v>
      </c>
    </row>
    <row r="320" spans="1:65" s="2" customFormat="1" ht="24">
      <c r="A320" s="31"/>
      <c r="B320" s="32"/>
      <c r="C320" s="183" t="s">
        <v>550</v>
      </c>
      <c r="D320" s="183" t="s">
        <v>118</v>
      </c>
      <c r="E320" s="184" t="s">
        <v>551</v>
      </c>
      <c r="F320" s="185" t="s">
        <v>552</v>
      </c>
      <c r="G320" s="186" t="s">
        <v>121</v>
      </c>
      <c r="H320" s="187">
        <v>800</v>
      </c>
      <c r="I320" s="188"/>
      <c r="J320" s="189">
        <f>ROUND(I320*H320,2)</f>
        <v>0</v>
      </c>
      <c r="K320" s="185" t="s">
        <v>122</v>
      </c>
      <c r="L320" s="36"/>
      <c r="M320" s="190" t="s">
        <v>1</v>
      </c>
      <c r="N320" s="191" t="s">
        <v>42</v>
      </c>
      <c r="O320" s="68"/>
      <c r="P320" s="192">
        <f>O320*H320</f>
        <v>0</v>
      </c>
      <c r="Q320" s="192">
        <v>0</v>
      </c>
      <c r="R320" s="192">
        <f>Q320*H320</f>
        <v>0</v>
      </c>
      <c r="S320" s="192">
        <v>0</v>
      </c>
      <c r="T320" s="193">
        <f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94" t="s">
        <v>123</v>
      </c>
      <c r="AT320" s="194" t="s">
        <v>118</v>
      </c>
      <c r="AU320" s="194" t="s">
        <v>86</v>
      </c>
      <c r="AY320" s="14" t="s">
        <v>115</v>
      </c>
      <c r="BE320" s="195">
        <f>IF(N320="základní",J320,0)</f>
        <v>0</v>
      </c>
      <c r="BF320" s="195">
        <f>IF(N320="snížená",J320,0)</f>
        <v>0</v>
      </c>
      <c r="BG320" s="195">
        <f>IF(N320="zákl. přenesená",J320,0)</f>
        <v>0</v>
      </c>
      <c r="BH320" s="195">
        <f>IF(N320="sníž. přenesená",J320,0)</f>
        <v>0</v>
      </c>
      <c r="BI320" s="195">
        <f>IF(N320="nulová",J320,0)</f>
        <v>0</v>
      </c>
      <c r="BJ320" s="14" t="s">
        <v>84</v>
      </c>
      <c r="BK320" s="195">
        <f>ROUND(I320*H320,2)</f>
        <v>0</v>
      </c>
      <c r="BL320" s="14" t="s">
        <v>123</v>
      </c>
      <c r="BM320" s="194" t="s">
        <v>553</v>
      </c>
    </row>
    <row r="321" spans="1:65" s="2" customFormat="1" ht="29.25">
      <c r="A321" s="31"/>
      <c r="B321" s="32"/>
      <c r="C321" s="33"/>
      <c r="D321" s="196" t="s">
        <v>125</v>
      </c>
      <c r="E321" s="33"/>
      <c r="F321" s="197" t="s">
        <v>554</v>
      </c>
      <c r="G321" s="33"/>
      <c r="H321" s="33"/>
      <c r="I321" s="198"/>
      <c r="J321" s="33"/>
      <c r="K321" s="33"/>
      <c r="L321" s="36"/>
      <c r="M321" s="199"/>
      <c r="N321" s="200"/>
      <c r="O321" s="68"/>
      <c r="P321" s="68"/>
      <c r="Q321" s="68"/>
      <c r="R321" s="68"/>
      <c r="S321" s="68"/>
      <c r="T321" s="69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4" t="s">
        <v>125</v>
      </c>
      <c r="AU321" s="14" t="s">
        <v>86</v>
      </c>
    </row>
    <row r="322" spans="1:65" s="2" customFormat="1" ht="19.5">
      <c r="A322" s="31"/>
      <c r="B322" s="32"/>
      <c r="C322" s="33"/>
      <c r="D322" s="196" t="s">
        <v>127</v>
      </c>
      <c r="E322" s="33"/>
      <c r="F322" s="201" t="s">
        <v>128</v>
      </c>
      <c r="G322" s="33"/>
      <c r="H322" s="33"/>
      <c r="I322" s="198"/>
      <c r="J322" s="33"/>
      <c r="K322" s="33"/>
      <c r="L322" s="36"/>
      <c r="M322" s="199"/>
      <c r="N322" s="200"/>
      <c r="O322" s="68"/>
      <c r="P322" s="68"/>
      <c r="Q322" s="68"/>
      <c r="R322" s="68"/>
      <c r="S322" s="68"/>
      <c r="T322" s="69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T322" s="14" t="s">
        <v>127</v>
      </c>
      <c r="AU322" s="14" t="s">
        <v>86</v>
      </c>
    </row>
    <row r="323" spans="1:65" s="2" customFormat="1" ht="24">
      <c r="A323" s="31"/>
      <c r="B323" s="32"/>
      <c r="C323" s="183" t="s">
        <v>555</v>
      </c>
      <c r="D323" s="183" t="s">
        <v>118</v>
      </c>
      <c r="E323" s="184" t="s">
        <v>556</v>
      </c>
      <c r="F323" s="185" t="s">
        <v>557</v>
      </c>
      <c r="G323" s="186" t="s">
        <v>121</v>
      </c>
      <c r="H323" s="187">
        <v>799</v>
      </c>
      <c r="I323" s="188"/>
      <c r="J323" s="189">
        <f>ROUND(I323*H323,2)</f>
        <v>0</v>
      </c>
      <c r="K323" s="185" t="s">
        <v>122</v>
      </c>
      <c r="L323" s="36"/>
      <c r="M323" s="190" t="s">
        <v>1</v>
      </c>
      <c r="N323" s="191" t="s">
        <v>42</v>
      </c>
      <c r="O323" s="68"/>
      <c r="P323" s="192">
        <f>O323*H323</f>
        <v>0</v>
      </c>
      <c r="Q323" s="192">
        <v>0</v>
      </c>
      <c r="R323" s="192">
        <f>Q323*H323</f>
        <v>0</v>
      </c>
      <c r="S323" s="192">
        <v>0</v>
      </c>
      <c r="T323" s="193">
        <f>S323*H323</f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94" t="s">
        <v>123</v>
      </c>
      <c r="AT323" s="194" t="s">
        <v>118</v>
      </c>
      <c r="AU323" s="194" t="s">
        <v>86</v>
      </c>
      <c r="AY323" s="14" t="s">
        <v>115</v>
      </c>
      <c r="BE323" s="195">
        <f>IF(N323="základní",J323,0)</f>
        <v>0</v>
      </c>
      <c r="BF323" s="195">
        <f>IF(N323="snížená",J323,0)</f>
        <v>0</v>
      </c>
      <c r="BG323" s="195">
        <f>IF(N323="zákl. přenesená",J323,0)</f>
        <v>0</v>
      </c>
      <c r="BH323" s="195">
        <f>IF(N323="sníž. přenesená",J323,0)</f>
        <v>0</v>
      </c>
      <c r="BI323" s="195">
        <f>IF(N323="nulová",J323,0)</f>
        <v>0</v>
      </c>
      <c r="BJ323" s="14" t="s">
        <v>84</v>
      </c>
      <c r="BK323" s="195">
        <f>ROUND(I323*H323,2)</f>
        <v>0</v>
      </c>
      <c r="BL323" s="14" t="s">
        <v>123</v>
      </c>
      <c r="BM323" s="194" t="s">
        <v>558</v>
      </c>
    </row>
    <row r="324" spans="1:65" s="2" customFormat="1" ht="29.25">
      <c r="A324" s="31"/>
      <c r="B324" s="32"/>
      <c r="C324" s="33"/>
      <c r="D324" s="196" t="s">
        <v>125</v>
      </c>
      <c r="E324" s="33"/>
      <c r="F324" s="197" t="s">
        <v>559</v>
      </c>
      <c r="G324" s="33"/>
      <c r="H324" s="33"/>
      <c r="I324" s="198"/>
      <c r="J324" s="33"/>
      <c r="K324" s="33"/>
      <c r="L324" s="36"/>
      <c r="M324" s="199"/>
      <c r="N324" s="200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4" t="s">
        <v>125</v>
      </c>
      <c r="AU324" s="14" t="s">
        <v>86</v>
      </c>
    </row>
    <row r="325" spans="1:65" s="2" customFormat="1" ht="19.5">
      <c r="A325" s="31"/>
      <c r="B325" s="32"/>
      <c r="C325" s="33"/>
      <c r="D325" s="196" t="s">
        <v>127</v>
      </c>
      <c r="E325" s="33"/>
      <c r="F325" s="201" t="s">
        <v>128</v>
      </c>
      <c r="G325" s="33"/>
      <c r="H325" s="33"/>
      <c r="I325" s="198"/>
      <c r="J325" s="33"/>
      <c r="K325" s="33"/>
      <c r="L325" s="36"/>
      <c r="M325" s="199"/>
      <c r="N325" s="200"/>
      <c r="O325" s="68"/>
      <c r="P325" s="68"/>
      <c r="Q325" s="68"/>
      <c r="R325" s="68"/>
      <c r="S325" s="68"/>
      <c r="T325" s="69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T325" s="14" t="s">
        <v>127</v>
      </c>
      <c r="AU325" s="14" t="s">
        <v>86</v>
      </c>
    </row>
    <row r="326" spans="1:65" s="2" customFormat="1" ht="21.75" customHeight="1">
      <c r="A326" s="31"/>
      <c r="B326" s="32"/>
      <c r="C326" s="183" t="s">
        <v>560</v>
      </c>
      <c r="D326" s="183" t="s">
        <v>118</v>
      </c>
      <c r="E326" s="184" t="s">
        <v>561</v>
      </c>
      <c r="F326" s="185" t="s">
        <v>562</v>
      </c>
      <c r="G326" s="186" t="s">
        <v>121</v>
      </c>
      <c r="H326" s="187">
        <v>800</v>
      </c>
      <c r="I326" s="188"/>
      <c r="J326" s="189">
        <f>ROUND(I326*H326,2)</f>
        <v>0</v>
      </c>
      <c r="K326" s="185" t="s">
        <v>122</v>
      </c>
      <c r="L326" s="36"/>
      <c r="M326" s="190" t="s">
        <v>1</v>
      </c>
      <c r="N326" s="191" t="s">
        <v>42</v>
      </c>
      <c r="O326" s="68"/>
      <c r="P326" s="192">
        <f>O326*H326</f>
        <v>0</v>
      </c>
      <c r="Q326" s="192">
        <v>0</v>
      </c>
      <c r="R326" s="192">
        <f>Q326*H326</f>
        <v>0</v>
      </c>
      <c r="S326" s="192">
        <v>0</v>
      </c>
      <c r="T326" s="193">
        <f>S326*H326</f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94" t="s">
        <v>123</v>
      </c>
      <c r="AT326" s="194" t="s">
        <v>118</v>
      </c>
      <c r="AU326" s="194" t="s">
        <v>86</v>
      </c>
      <c r="AY326" s="14" t="s">
        <v>115</v>
      </c>
      <c r="BE326" s="195">
        <f>IF(N326="základní",J326,0)</f>
        <v>0</v>
      </c>
      <c r="BF326" s="195">
        <f>IF(N326="snížená",J326,0)</f>
        <v>0</v>
      </c>
      <c r="BG326" s="195">
        <f>IF(N326="zákl. přenesená",J326,0)</f>
        <v>0</v>
      </c>
      <c r="BH326" s="195">
        <f>IF(N326="sníž. přenesená",J326,0)</f>
        <v>0</v>
      </c>
      <c r="BI326" s="195">
        <f>IF(N326="nulová",J326,0)</f>
        <v>0</v>
      </c>
      <c r="BJ326" s="14" t="s">
        <v>84</v>
      </c>
      <c r="BK326" s="195">
        <f>ROUND(I326*H326,2)</f>
        <v>0</v>
      </c>
      <c r="BL326" s="14" t="s">
        <v>123</v>
      </c>
      <c r="BM326" s="194" t="s">
        <v>563</v>
      </c>
    </row>
    <row r="327" spans="1:65" s="2" customFormat="1" ht="29.25">
      <c r="A327" s="31"/>
      <c r="B327" s="32"/>
      <c r="C327" s="33"/>
      <c r="D327" s="196" t="s">
        <v>125</v>
      </c>
      <c r="E327" s="33"/>
      <c r="F327" s="197" t="s">
        <v>564</v>
      </c>
      <c r="G327" s="33"/>
      <c r="H327" s="33"/>
      <c r="I327" s="198"/>
      <c r="J327" s="33"/>
      <c r="K327" s="33"/>
      <c r="L327" s="36"/>
      <c r="M327" s="199"/>
      <c r="N327" s="200"/>
      <c r="O327" s="68"/>
      <c r="P327" s="68"/>
      <c r="Q327" s="68"/>
      <c r="R327" s="68"/>
      <c r="S327" s="68"/>
      <c r="T327" s="69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T327" s="14" t="s">
        <v>125</v>
      </c>
      <c r="AU327" s="14" t="s">
        <v>86</v>
      </c>
    </row>
    <row r="328" spans="1:65" s="2" customFormat="1" ht="19.5">
      <c r="A328" s="31"/>
      <c r="B328" s="32"/>
      <c r="C328" s="33"/>
      <c r="D328" s="196" t="s">
        <v>127</v>
      </c>
      <c r="E328" s="33"/>
      <c r="F328" s="201" t="s">
        <v>128</v>
      </c>
      <c r="G328" s="33"/>
      <c r="H328" s="33"/>
      <c r="I328" s="198"/>
      <c r="J328" s="33"/>
      <c r="K328" s="33"/>
      <c r="L328" s="36"/>
      <c r="M328" s="199"/>
      <c r="N328" s="200"/>
      <c r="O328" s="68"/>
      <c r="P328" s="68"/>
      <c r="Q328" s="68"/>
      <c r="R328" s="68"/>
      <c r="S328" s="68"/>
      <c r="T328" s="69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T328" s="14" t="s">
        <v>127</v>
      </c>
      <c r="AU328" s="14" t="s">
        <v>86</v>
      </c>
    </row>
    <row r="329" spans="1:65" s="2" customFormat="1" ht="21.75" customHeight="1">
      <c r="A329" s="31"/>
      <c r="B329" s="32"/>
      <c r="C329" s="183" t="s">
        <v>565</v>
      </c>
      <c r="D329" s="183" t="s">
        <v>118</v>
      </c>
      <c r="E329" s="184" t="s">
        <v>566</v>
      </c>
      <c r="F329" s="185" t="s">
        <v>567</v>
      </c>
      <c r="G329" s="186" t="s">
        <v>121</v>
      </c>
      <c r="H329" s="187">
        <v>800</v>
      </c>
      <c r="I329" s="188"/>
      <c r="J329" s="189">
        <f>ROUND(I329*H329,2)</f>
        <v>0</v>
      </c>
      <c r="K329" s="185" t="s">
        <v>122</v>
      </c>
      <c r="L329" s="36"/>
      <c r="M329" s="190" t="s">
        <v>1</v>
      </c>
      <c r="N329" s="191" t="s">
        <v>42</v>
      </c>
      <c r="O329" s="68"/>
      <c r="P329" s="192">
        <f>O329*H329</f>
        <v>0</v>
      </c>
      <c r="Q329" s="192">
        <v>0</v>
      </c>
      <c r="R329" s="192">
        <f>Q329*H329</f>
        <v>0</v>
      </c>
      <c r="S329" s="192">
        <v>0</v>
      </c>
      <c r="T329" s="193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94" t="s">
        <v>123</v>
      </c>
      <c r="AT329" s="194" t="s">
        <v>118</v>
      </c>
      <c r="AU329" s="194" t="s">
        <v>86</v>
      </c>
      <c r="AY329" s="14" t="s">
        <v>115</v>
      </c>
      <c r="BE329" s="195">
        <f>IF(N329="základní",J329,0)</f>
        <v>0</v>
      </c>
      <c r="BF329" s="195">
        <f>IF(N329="snížená",J329,0)</f>
        <v>0</v>
      </c>
      <c r="BG329" s="195">
        <f>IF(N329="zákl. přenesená",J329,0)</f>
        <v>0</v>
      </c>
      <c r="BH329" s="195">
        <f>IF(N329="sníž. přenesená",J329,0)</f>
        <v>0</v>
      </c>
      <c r="BI329" s="195">
        <f>IF(N329="nulová",J329,0)</f>
        <v>0</v>
      </c>
      <c r="BJ329" s="14" t="s">
        <v>84</v>
      </c>
      <c r="BK329" s="195">
        <f>ROUND(I329*H329,2)</f>
        <v>0</v>
      </c>
      <c r="BL329" s="14" t="s">
        <v>123</v>
      </c>
      <c r="BM329" s="194" t="s">
        <v>568</v>
      </c>
    </row>
    <row r="330" spans="1:65" s="2" customFormat="1" ht="29.25">
      <c r="A330" s="31"/>
      <c r="B330" s="32"/>
      <c r="C330" s="33"/>
      <c r="D330" s="196" t="s">
        <v>125</v>
      </c>
      <c r="E330" s="33"/>
      <c r="F330" s="197" t="s">
        <v>569</v>
      </c>
      <c r="G330" s="33"/>
      <c r="H330" s="33"/>
      <c r="I330" s="198"/>
      <c r="J330" s="33"/>
      <c r="K330" s="33"/>
      <c r="L330" s="36"/>
      <c r="M330" s="199"/>
      <c r="N330" s="200"/>
      <c r="O330" s="68"/>
      <c r="P330" s="68"/>
      <c r="Q330" s="68"/>
      <c r="R330" s="68"/>
      <c r="S330" s="68"/>
      <c r="T330" s="69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125</v>
      </c>
      <c r="AU330" s="14" t="s">
        <v>86</v>
      </c>
    </row>
    <row r="331" spans="1:65" s="2" customFormat="1" ht="19.5">
      <c r="A331" s="31"/>
      <c r="B331" s="32"/>
      <c r="C331" s="33"/>
      <c r="D331" s="196" t="s">
        <v>127</v>
      </c>
      <c r="E331" s="33"/>
      <c r="F331" s="201" t="s">
        <v>128</v>
      </c>
      <c r="G331" s="33"/>
      <c r="H331" s="33"/>
      <c r="I331" s="198"/>
      <c r="J331" s="33"/>
      <c r="K331" s="33"/>
      <c r="L331" s="36"/>
      <c r="M331" s="199"/>
      <c r="N331" s="200"/>
      <c r="O331" s="68"/>
      <c r="P331" s="68"/>
      <c r="Q331" s="68"/>
      <c r="R331" s="68"/>
      <c r="S331" s="68"/>
      <c r="T331" s="69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T331" s="14" t="s">
        <v>127</v>
      </c>
      <c r="AU331" s="14" t="s">
        <v>86</v>
      </c>
    </row>
    <row r="332" spans="1:65" s="2" customFormat="1" ht="21.75" customHeight="1">
      <c r="A332" s="31"/>
      <c r="B332" s="32"/>
      <c r="C332" s="183" t="s">
        <v>570</v>
      </c>
      <c r="D332" s="183" t="s">
        <v>118</v>
      </c>
      <c r="E332" s="184" t="s">
        <v>571</v>
      </c>
      <c r="F332" s="185" t="s">
        <v>572</v>
      </c>
      <c r="G332" s="186" t="s">
        <v>121</v>
      </c>
      <c r="H332" s="187">
        <v>800</v>
      </c>
      <c r="I332" s="188"/>
      <c r="J332" s="189">
        <f>ROUND(I332*H332,2)</f>
        <v>0</v>
      </c>
      <c r="K332" s="185" t="s">
        <v>122</v>
      </c>
      <c r="L332" s="36"/>
      <c r="M332" s="190" t="s">
        <v>1</v>
      </c>
      <c r="N332" s="191" t="s">
        <v>42</v>
      </c>
      <c r="O332" s="68"/>
      <c r="P332" s="192">
        <f>O332*H332</f>
        <v>0</v>
      </c>
      <c r="Q332" s="192">
        <v>0</v>
      </c>
      <c r="R332" s="192">
        <f>Q332*H332</f>
        <v>0</v>
      </c>
      <c r="S332" s="192">
        <v>0</v>
      </c>
      <c r="T332" s="193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94" t="s">
        <v>123</v>
      </c>
      <c r="AT332" s="194" t="s">
        <v>118</v>
      </c>
      <c r="AU332" s="194" t="s">
        <v>86</v>
      </c>
      <c r="AY332" s="14" t="s">
        <v>115</v>
      </c>
      <c r="BE332" s="195">
        <f>IF(N332="základní",J332,0)</f>
        <v>0</v>
      </c>
      <c r="BF332" s="195">
        <f>IF(N332="snížená",J332,0)</f>
        <v>0</v>
      </c>
      <c r="BG332" s="195">
        <f>IF(N332="zákl. přenesená",J332,0)</f>
        <v>0</v>
      </c>
      <c r="BH332" s="195">
        <f>IF(N332="sníž. přenesená",J332,0)</f>
        <v>0</v>
      </c>
      <c r="BI332" s="195">
        <f>IF(N332="nulová",J332,0)</f>
        <v>0</v>
      </c>
      <c r="BJ332" s="14" t="s">
        <v>84</v>
      </c>
      <c r="BK332" s="195">
        <f>ROUND(I332*H332,2)</f>
        <v>0</v>
      </c>
      <c r="BL332" s="14" t="s">
        <v>123</v>
      </c>
      <c r="BM332" s="194" t="s">
        <v>573</v>
      </c>
    </row>
    <row r="333" spans="1:65" s="2" customFormat="1" ht="29.25">
      <c r="A333" s="31"/>
      <c r="B333" s="32"/>
      <c r="C333" s="33"/>
      <c r="D333" s="196" t="s">
        <v>125</v>
      </c>
      <c r="E333" s="33"/>
      <c r="F333" s="197" t="s">
        <v>574</v>
      </c>
      <c r="G333" s="33"/>
      <c r="H333" s="33"/>
      <c r="I333" s="198"/>
      <c r="J333" s="33"/>
      <c r="K333" s="33"/>
      <c r="L333" s="36"/>
      <c r="M333" s="199"/>
      <c r="N333" s="200"/>
      <c r="O333" s="68"/>
      <c r="P333" s="68"/>
      <c r="Q333" s="68"/>
      <c r="R333" s="68"/>
      <c r="S333" s="68"/>
      <c r="T333" s="69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4" t="s">
        <v>125</v>
      </c>
      <c r="AU333" s="14" t="s">
        <v>86</v>
      </c>
    </row>
    <row r="334" spans="1:65" s="2" customFormat="1" ht="19.5">
      <c r="A334" s="31"/>
      <c r="B334" s="32"/>
      <c r="C334" s="33"/>
      <c r="D334" s="196" t="s">
        <v>127</v>
      </c>
      <c r="E334" s="33"/>
      <c r="F334" s="201" t="s">
        <v>128</v>
      </c>
      <c r="G334" s="33"/>
      <c r="H334" s="33"/>
      <c r="I334" s="198"/>
      <c r="J334" s="33"/>
      <c r="K334" s="33"/>
      <c r="L334" s="36"/>
      <c r="M334" s="199"/>
      <c r="N334" s="200"/>
      <c r="O334" s="68"/>
      <c r="P334" s="68"/>
      <c r="Q334" s="68"/>
      <c r="R334" s="68"/>
      <c r="S334" s="68"/>
      <c r="T334" s="69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T334" s="14" t="s">
        <v>127</v>
      </c>
      <c r="AU334" s="14" t="s">
        <v>86</v>
      </c>
    </row>
    <row r="335" spans="1:65" s="2" customFormat="1" ht="21.75" customHeight="1">
      <c r="A335" s="31"/>
      <c r="B335" s="32"/>
      <c r="C335" s="183" t="s">
        <v>575</v>
      </c>
      <c r="D335" s="183" t="s">
        <v>118</v>
      </c>
      <c r="E335" s="184" t="s">
        <v>576</v>
      </c>
      <c r="F335" s="185" t="s">
        <v>577</v>
      </c>
      <c r="G335" s="186" t="s">
        <v>121</v>
      </c>
      <c r="H335" s="187">
        <v>800</v>
      </c>
      <c r="I335" s="188"/>
      <c r="J335" s="189">
        <f>ROUND(I335*H335,2)</f>
        <v>0</v>
      </c>
      <c r="K335" s="185" t="s">
        <v>122</v>
      </c>
      <c r="L335" s="36"/>
      <c r="M335" s="190" t="s">
        <v>1</v>
      </c>
      <c r="N335" s="191" t="s">
        <v>42</v>
      </c>
      <c r="O335" s="68"/>
      <c r="P335" s="192">
        <f>O335*H335</f>
        <v>0</v>
      </c>
      <c r="Q335" s="192">
        <v>0</v>
      </c>
      <c r="R335" s="192">
        <f>Q335*H335</f>
        <v>0</v>
      </c>
      <c r="S335" s="192">
        <v>0</v>
      </c>
      <c r="T335" s="193">
        <f>S335*H335</f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94" t="s">
        <v>123</v>
      </c>
      <c r="AT335" s="194" t="s">
        <v>118</v>
      </c>
      <c r="AU335" s="194" t="s">
        <v>86</v>
      </c>
      <c r="AY335" s="14" t="s">
        <v>115</v>
      </c>
      <c r="BE335" s="195">
        <f>IF(N335="základní",J335,0)</f>
        <v>0</v>
      </c>
      <c r="BF335" s="195">
        <f>IF(N335="snížená",J335,0)</f>
        <v>0</v>
      </c>
      <c r="BG335" s="195">
        <f>IF(N335="zákl. přenesená",J335,0)</f>
        <v>0</v>
      </c>
      <c r="BH335" s="195">
        <f>IF(N335="sníž. přenesená",J335,0)</f>
        <v>0</v>
      </c>
      <c r="BI335" s="195">
        <f>IF(N335="nulová",J335,0)</f>
        <v>0</v>
      </c>
      <c r="BJ335" s="14" t="s">
        <v>84</v>
      </c>
      <c r="BK335" s="195">
        <f>ROUND(I335*H335,2)</f>
        <v>0</v>
      </c>
      <c r="BL335" s="14" t="s">
        <v>123</v>
      </c>
      <c r="BM335" s="194" t="s">
        <v>578</v>
      </c>
    </row>
    <row r="336" spans="1:65" s="2" customFormat="1" ht="29.25">
      <c r="A336" s="31"/>
      <c r="B336" s="32"/>
      <c r="C336" s="33"/>
      <c r="D336" s="196" t="s">
        <v>125</v>
      </c>
      <c r="E336" s="33"/>
      <c r="F336" s="197" t="s">
        <v>579</v>
      </c>
      <c r="G336" s="33"/>
      <c r="H336" s="33"/>
      <c r="I336" s="198"/>
      <c r="J336" s="33"/>
      <c r="K336" s="33"/>
      <c r="L336" s="36"/>
      <c r="M336" s="199"/>
      <c r="N336" s="200"/>
      <c r="O336" s="68"/>
      <c r="P336" s="68"/>
      <c r="Q336" s="68"/>
      <c r="R336" s="68"/>
      <c r="S336" s="68"/>
      <c r="T336" s="69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T336" s="14" t="s">
        <v>125</v>
      </c>
      <c r="AU336" s="14" t="s">
        <v>86</v>
      </c>
    </row>
    <row r="337" spans="1:65" s="2" customFormat="1" ht="19.5">
      <c r="A337" s="31"/>
      <c r="B337" s="32"/>
      <c r="C337" s="33"/>
      <c r="D337" s="196" t="s">
        <v>127</v>
      </c>
      <c r="E337" s="33"/>
      <c r="F337" s="201" t="s">
        <v>128</v>
      </c>
      <c r="G337" s="33"/>
      <c r="H337" s="33"/>
      <c r="I337" s="198"/>
      <c r="J337" s="33"/>
      <c r="K337" s="33"/>
      <c r="L337" s="36"/>
      <c r="M337" s="199"/>
      <c r="N337" s="200"/>
      <c r="O337" s="68"/>
      <c r="P337" s="68"/>
      <c r="Q337" s="68"/>
      <c r="R337" s="68"/>
      <c r="S337" s="68"/>
      <c r="T337" s="69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T337" s="14" t="s">
        <v>127</v>
      </c>
      <c r="AU337" s="14" t="s">
        <v>86</v>
      </c>
    </row>
    <row r="338" spans="1:65" s="2" customFormat="1" ht="21.75" customHeight="1">
      <c r="A338" s="31"/>
      <c r="B338" s="32"/>
      <c r="C338" s="183" t="s">
        <v>580</v>
      </c>
      <c r="D338" s="183" t="s">
        <v>118</v>
      </c>
      <c r="E338" s="184" t="s">
        <v>581</v>
      </c>
      <c r="F338" s="185" t="s">
        <v>582</v>
      </c>
      <c r="G338" s="186" t="s">
        <v>121</v>
      </c>
      <c r="H338" s="187">
        <v>800</v>
      </c>
      <c r="I338" s="188"/>
      <c r="J338" s="189">
        <f>ROUND(I338*H338,2)</f>
        <v>0</v>
      </c>
      <c r="K338" s="185" t="s">
        <v>122</v>
      </c>
      <c r="L338" s="36"/>
      <c r="M338" s="190" t="s">
        <v>1</v>
      </c>
      <c r="N338" s="191" t="s">
        <v>42</v>
      </c>
      <c r="O338" s="68"/>
      <c r="P338" s="192">
        <f>O338*H338</f>
        <v>0</v>
      </c>
      <c r="Q338" s="192">
        <v>0</v>
      </c>
      <c r="R338" s="192">
        <f>Q338*H338</f>
        <v>0</v>
      </c>
      <c r="S338" s="192">
        <v>0</v>
      </c>
      <c r="T338" s="193">
        <f>S338*H338</f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94" t="s">
        <v>123</v>
      </c>
      <c r="AT338" s="194" t="s">
        <v>118</v>
      </c>
      <c r="AU338" s="194" t="s">
        <v>86</v>
      </c>
      <c r="AY338" s="14" t="s">
        <v>115</v>
      </c>
      <c r="BE338" s="195">
        <f>IF(N338="základní",J338,0)</f>
        <v>0</v>
      </c>
      <c r="BF338" s="195">
        <f>IF(N338="snížená",J338,0)</f>
        <v>0</v>
      </c>
      <c r="BG338" s="195">
        <f>IF(N338="zákl. přenesená",J338,0)</f>
        <v>0</v>
      </c>
      <c r="BH338" s="195">
        <f>IF(N338="sníž. přenesená",J338,0)</f>
        <v>0</v>
      </c>
      <c r="BI338" s="195">
        <f>IF(N338="nulová",J338,0)</f>
        <v>0</v>
      </c>
      <c r="BJ338" s="14" t="s">
        <v>84</v>
      </c>
      <c r="BK338" s="195">
        <f>ROUND(I338*H338,2)</f>
        <v>0</v>
      </c>
      <c r="BL338" s="14" t="s">
        <v>123</v>
      </c>
      <c r="BM338" s="194" t="s">
        <v>583</v>
      </c>
    </row>
    <row r="339" spans="1:65" s="2" customFormat="1" ht="29.25">
      <c r="A339" s="31"/>
      <c r="B339" s="32"/>
      <c r="C339" s="33"/>
      <c r="D339" s="196" t="s">
        <v>125</v>
      </c>
      <c r="E339" s="33"/>
      <c r="F339" s="197" t="s">
        <v>584</v>
      </c>
      <c r="G339" s="33"/>
      <c r="H339" s="33"/>
      <c r="I339" s="198"/>
      <c r="J339" s="33"/>
      <c r="K339" s="33"/>
      <c r="L339" s="36"/>
      <c r="M339" s="199"/>
      <c r="N339" s="200"/>
      <c r="O339" s="68"/>
      <c r="P339" s="68"/>
      <c r="Q339" s="68"/>
      <c r="R339" s="68"/>
      <c r="S339" s="68"/>
      <c r="T339" s="69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4" t="s">
        <v>125</v>
      </c>
      <c r="AU339" s="14" t="s">
        <v>86</v>
      </c>
    </row>
    <row r="340" spans="1:65" s="2" customFormat="1" ht="19.5">
      <c r="A340" s="31"/>
      <c r="B340" s="32"/>
      <c r="C340" s="33"/>
      <c r="D340" s="196" t="s">
        <v>127</v>
      </c>
      <c r="E340" s="33"/>
      <c r="F340" s="201" t="s">
        <v>128</v>
      </c>
      <c r="G340" s="33"/>
      <c r="H340" s="33"/>
      <c r="I340" s="198"/>
      <c r="J340" s="33"/>
      <c r="K340" s="33"/>
      <c r="L340" s="36"/>
      <c r="M340" s="199"/>
      <c r="N340" s="200"/>
      <c r="O340" s="68"/>
      <c r="P340" s="68"/>
      <c r="Q340" s="68"/>
      <c r="R340" s="68"/>
      <c r="S340" s="68"/>
      <c r="T340" s="69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T340" s="14" t="s">
        <v>127</v>
      </c>
      <c r="AU340" s="14" t="s">
        <v>86</v>
      </c>
    </row>
    <row r="341" spans="1:65" s="2" customFormat="1" ht="21.75" customHeight="1">
      <c r="A341" s="31"/>
      <c r="B341" s="32"/>
      <c r="C341" s="183" t="s">
        <v>585</v>
      </c>
      <c r="D341" s="183" t="s">
        <v>118</v>
      </c>
      <c r="E341" s="184" t="s">
        <v>586</v>
      </c>
      <c r="F341" s="185" t="s">
        <v>587</v>
      </c>
      <c r="G341" s="186" t="s">
        <v>121</v>
      </c>
      <c r="H341" s="187">
        <v>800</v>
      </c>
      <c r="I341" s="188"/>
      <c r="J341" s="189">
        <f>ROUND(I341*H341,2)</f>
        <v>0</v>
      </c>
      <c r="K341" s="185" t="s">
        <v>122</v>
      </c>
      <c r="L341" s="36"/>
      <c r="M341" s="190" t="s">
        <v>1</v>
      </c>
      <c r="N341" s="191" t="s">
        <v>42</v>
      </c>
      <c r="O341" s="68"/>
      <c r="P341" s="192">
        <f>O341*H341</f>
        <v>0</v>
      </c>
      <c r="Q341" s="192">
        <v>0</v>
      </c>
      <c r="R341" s="192">
        <f>Q341*H341</f>
        <v>0</v>
      </c>
      <c r="S341" s="192">
        <v>0</v>
      </c>
      <c r="T341" s="193">
        <f>S341*H341</f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94" t="s">
        <v>123</v>
      </c>
      <c r="AT341" s="194" t="s">
        <v>118</v>
      </c>
      <c r="AU341" s="194" t="s">
        <v>86</v>
      </c>
      <c r="AY341" s="14" t="s">
        <v>115</v>
      </c>
      <c r="BE341" s="195">
        <f>IF(N341="základní",J341,0)</f>
        <v>0</v>
      </c>
      <c r="BF341" s="195">
        <f>IF(N341="snížená",J341,0)</f>
        <v>0</v>
      </c>
      <c r="BG341" s="195">
        <f>IF(N341="zákl. přenesená",J341,0)</f>
        <v>0</v>
      </c>
      <c r="BH341" s="195">
        <f>IF(N341="sníž. přenesená",J341,0)</f>
        <v>0</v>
      </c>
      <c r="BI341" s="195">
        <f>IF(N341="nulová",J341,0)</f>
        <v>0</v>
      </c>
      <c r="BJ341" s="14" t="s">
        <v>84</v>
      </c>
      <c r="BK341" s="195">
        <f>ROUND(I341*H341,2)</f>
        <v>0</v>
      </c>
      <c r="BL341" s="14" t="s">
        <v>123</v>
      </c>
      <c r="BM341" s="194" t="s">
        <v>588</v>
      </c>
    </row>
    <row r="342" spans="1:65" s="2" customFormat="1" ht="29.25">
      <c r="A342" s="31"/>
      <c r="B342" s="32"/>
      <c r="C342" s="33"/>
      <c r="D342" s="196" t="s">
        <v>125</v>
      </c>
      <c r="E342" s="33"/>
      <c r="F342" s="197" t="s">
        <v>589</v>
      </c>
      <c r="G342" s="33"/>
      <c r="H342" s="33"/>
      <c r="I342" s="198"/>
      <c r="J342" s="33"/>
      <c r="K342" s="33"/>
      <c r="L342" s="36"/>
      <c r="M342" s="199"/>
      <c r="N342" s="200"/>
      <c r="O342" s="68"/>
      <c r="P342" s="68"/>
      <c r="Q342" s="68"/>
      <c r="R342" s="68"/>
      <c r="S342" s="68"/>
      <c r="T342" s="69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T342" s="14" t="s">
        <v>125</v>
      </c>
      <c r="AU342" s="14" t="s">
        <v>86</v>
      </c>
    </row>
    <row r="343" spans="1:65" s="2" customFormat="1" ht="19.5">
      <c r="A343" s="31"/>
      <c r="B343" s="32"/>
      <c r="C343" s="33"/>
      <c r="D343" s="196" t="s">
        <v>127</v>
      </c>
      <c r="E343" s="33"/>
      <c r="F343" s="201" t="s">
        <v>128</v>
      </c>
      <c r="G343" s="33"/>
      <c r="H343" s="33"/>
      <c r="I343" s="198"/>
      <c r="J343" s="33"/>
      <c r="K343" s="33"/>
      <c r="L343" s="36"/>
      <c r="M343" s="199"/>
      <c r="N343" s="200"/>
      <c r="O343" s="68"/>
      <c r="P343" s="68"/>
      <c r="Q343" s="68"/>
      <c r="R343" s="68"/>
      <c r="S343" s="68"/>
      <c r="T343" s="69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T343" s="14" t="s">
        <v>127</v>
      </c>
      <c r="AU343" s="14" t="s">
        <v>86</v>
      </c>
    </row>
    <row r="344" spans="1:65" s="2" customFormat="1" ht="21.75" customHeight="1">
      <c r="A344" s="31"/>
      <c r="B344" s="32"/>
      <c r="C344" s="183" t="s">
        <v>590</v>
      </c>
      <c r="D344" s="183" t="s">
        <v>118</v>
      </c>
      <c r="E344" s="184" t="s">
        <v>591</v>
      </c>
      <c r="F344" s="185" t="s">
        <v>592</v>
      </c>
      <c r="G344" s="186" t="s">
        <v>121</v>
      </c>
      <c r="H344" s="187">
        <v>800</v>
      </c>
      <c r="I344" s="188"/>
      <c r="J344" s="189">
        <f>ROUND(I344*H344,2)</f>
        <v>0</v>
      </c>
      <c r="K344" s="185" t="s">
        <v>122</v>
      </c>
      <c r="L344" s="36"/>
      <c r="M344" s="190" t="s">
        <v>1</v>
      </c>
      <c r="N344" s="191" t="s">
        <v>42</v>
      </c>
      <c r="O344" s="68"/>
      <c r="P344" s="192">
        <f>O344*H344</f>
        <v>0</v>
      </c>
      <c r="Q344" s="192">
        <v>0</v>
      </c>
      <c r="R344" s="192">
        <f>Q344*H344</f>
        <v>0</v>
      </c>
      <c r="S344" s="192">
        <v>0</v>
      </c>
      <c r="T344" s="193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94" t="s">
        <v>123</v>
      </c>
      <c r="AT344" s="194" t="s">
        <v>118</v>
      </c>
      <c r="AU344" s="194" t="s">
        <v>86</v>
      </c>
      <c r="AY344" s="14" t="s">
        <v>115</v>
      </c>
      <c r="BE344" s="195">
        <f>IF(N344="základní",J344,0)</f>
        <v>0</v>
      </c>
      <c r="BF344" s="195">
        <f>IF(N344="snížená",J344,0)</f>
        <v>0</v>
      </c>
      <c r="BG344" s="195">
        <f>IF(N344="zákl. přenesená",J344,0)</f>
        <v>0</v>
      </c>
      <c r="BH344" s="195">
        <f>IF(N344="sníž. přenesená",J344,0)</f>
        <v>0</v>
      </c>
      <c r="BI344" s="195">
        <f>IF(N344="nulová",J344,0)</f>
        <v>0</v>
      </c>
      <c r="BJ344" s="14" t="s">
        <v>84</v>
      </c>
      <c r="BK344" s="195">
        <f>ROUND(I344*H344,2)</f>
        <v>0</v>
      </c>
      <c r="BL344" s="14" t="s">
        <v>123</v>
      </c>
      <c r="BM344" s="194" t="s">
        <v>593</v>
      </c>
    </row>
    <row r="345" spans="1:65" s="2" customFormat="1" ht="29.25">
      <c r="A345" s="31"/>
      <c r="B345" s="32"/>
      <c r="C345" s="33"/>
      <c r="D345" s="196" t="s">
        <v>125</v>
      </c>
      <c r="E345" s="33"/>
      <c r="F345" s="197" t="s">
        <v>594</v>
      </c>
      <c r="G345" s="33"/>
      <c r="H345" s="33"/>
      <c r="I345" s="198"/>
      <c r="J345" s="33"/>
      <c r="K345" s="33"/>
      <c r="L345" s="36"/>
      <c r="M345" s="199"/>
      <c r="N345" s="200"/>
      <c r="O345" s="68"/>
      <c r="P345" s="68"/>
      <c r="Q345" s="68"/>
      <c r="R345" s="68"/>
      <c r="S345" s="68"/>
      <c r="T345" s="69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T345" s="14" t="s">
        <v>125</v>
      </c>
      <c r="AU345" s="14" t="s">
        <v>86</v>
      </c>
    </row>
    <row r="346" spans="1:65" s="2" customFormat="1" ht="19.5">
      <c r="A346" s="31"/>
      <c r="B346" s="32"/>
      <c r="C346" s="33"/>
      <c r="D346" s="196" t="s">
        <v>127</v>
      </c>
      <c r="E346" s="33"/>
      <c r="F346" s="201" t="s">
        <v>128</v>
      </c>
      <c r="G346" s="33"/>
      <c r="H346" s="33"/>
      <c r="I346" s="198"/>
      <c r="J346" s="33"/>
      <c r="K346" s="33"/>
      <c r="L346" s="36"/>
      <c r="M346" s="199"/>
      <c r="N346" s="200"/>
      <c r="O346" s="68"/>
      <c r="P346" s="68"/>
      <c r="Q346" s="68"/>
      <c r="R346" s="68"/>
      <c r="S346" s="68"/>
      <c r="T346" s="69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T346" s="14" t="s">
        <v>127</v>
      </c>
      <c r="AU346" s="14" t="s">
        <v>86</v>
      </c>
    </row>
    <row r="347" spans="1:65" s="2" customFormat="1" ht="21.75" customHeight="1">
      <c r="A347" s="31"/>
      <c r="B347" s="32"/>
      <c r="C347" s="183" t="s">
        <v>595</v>
      </c>
      <c r="D347" s="183" t="s">
        <v>118</v>
      </c>
      <c r="E347" s="184" t="s">
        <v>596</v>
      </c>
      <c r="F347" s="185" t="s">
        <v>597</v>
      </c>
      <c r="G347" s="186" t="s">
        <v>121</v>
      </c>
      <c r="H347" s="187">
        <v>800</v>
      </c>
      <c r="I347" s="188"/>
      <c r="J347" s="189">
        <f>ROUND(I347*H347,2)</f>
        <v>0</v>
      </c>
      <c r="K347" s="185" t="s">
        <v>122</v>
      </c>
      <c r="L347" s="36"/>
      <c r="M347" s="190" t="s">
        <v>1</v>
      </c>
      <c r="N347" s="191" t="s">
        <v>42</v>
      </c>
      <c r="O347" s="68"/>
      <c r="P347" s="192">
        <f>O347*H347</f>
        <v>0</v>
      </c>
      <c r="Q347" s="192">
        <v>0</v>
      </c>
      <c r="R347" s="192">
        <f>Q347*H347</f>
        <v>0</v>
      </c>
      <c r="S347" s="192">
        <v>0</v>
      </c>
      <c r="T347" s="193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94" t="s">
        <v>123</v>
      </c>
      <c r="AT347" s="194" t="s">
        <v>118</v>
      </c>
      <c r="AU347" s="194" t="s">
        <v>86</v>
      </c>
      <c r="AY347" s="14" t="s">
        <v>115</v>
      </c>
      <c r="BE347" s="195">
        <f>IF(N347="základní",J347,0)</f>
        <v>0</v>
      </c>
      <c r="BF347" s="195">
        <f>IF(N347="snížená",J347,0)</f>
        <v>0</v>
      </c>
      <c r="BG347" s="195">
        <f>IF(N347="zákl. přenesená",J347,0)</f>
        <v>0</v>
      </c>
      <c r="BH347" s="195">
        <f>IF(N347="sníž. přenesená",J347,0)</f>
        <v>0</v>
      </c>
      <c r="BI347" s="195">
        <f>IF(N347="nulová",J347,0)</f>
        <v>0</v>
      </c>
      <c r="BJ347" s="14" t="s">
        <v>84</v>
      </c>
      <c r="BK347" s="195">
        <f>ROUND(I347*H347,2)</f>
        <v>0</v>
      </c>
      <c r="BL347" s="14" t="s">
        <v>123</v>
      </c>
      <c r="BM347" s="194" t="s">
        <v>598</v>
      </c>
    </row>
    <row r="348" spans="1:65" s="2" customFormat="1" ht="29.25">
      <c r="A348" s="31"/>
      <c r="B348" s="32"/>
      <c r="C348" s="33"/>
      <c r="D348" s="196" t="s">
        <v>125</v>
      </c>
      <c r="E348" s="33"/>
      <c r="F348" s="197" t="s">
        <v>599</v>
      </c>
      <c r="G348" s="33"/>
      <c r="H348" s="33"/>
      <c r="I348" s="198"/>
      <c r="J348" s="33"/>
      <c r="K348" s="33"/>
      <c r="L348" s="36"/>
      <c r="M348" s="199"/>
      <c r="N348" s="200"/>
      <c r="O348" s="68"/>
      <c r="P348" s="68"/>
      <c r="Q348" s="68"/>
      <c r="R348" s="68"/>
      <c r="S348" s="68"/>
      <c r="T348" s="69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T348" s="14" t="s">
        <v>125</v>
      </c>
      <c r="AU348" s="14" t="s">
        <v>86</v>
      </c>
    </row>
    <row r="349" spans="1:65" s="2" customFormat="1" ht="19.5">
      <c r="A349" s="31"/>
      <c r="B349" s="32"/>
      <c r="C349" s="33"/>
      <c r="D349" s="196" t="s">
        <v>127</v>
      </c>
      <c r="E349" s="33"/>
      <c r="F349" s="201" t="s">
        <v>128</v>
      </c>
      <c r="G349" s="33"/>
      <c r="H349" s="33"/>
      <c r="I349" s="198"/>
      <c r="J349" s="33"/>
      <c r="K349" s="33"/>
      <c r="L349" s="36"/>
      <c r="M349" s="199"/>
      <c r="N349" s="200"/>
      <c r="O349" s="68"/>
      <c r="P349" s="68"/>
      <c r="Q349" s="68"/>
      <c r="R349" s="68"/>
      <c r="S349" s="68"/>
      <c r="T349" s="69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T349" s="14" t="s">
        <v>127</v>
      </c>
      <c r="AU349" s="14" t="s">
        <v>86</v>
      </c>
    </row>
    <row r="350" spans="1:65" s="2" customFormat="1" ht="16.5" customHeight="1">
      <c r="A350" s="31"/>
      <c r="B350" s="32"/>
      <c r="C350" s="183" t="s">
        <v>600</v>
      </c>
      <c r="D350" s="183" t="s">
        <v>118</v>
      </c>
      <c r="E350" s="184" t="s">
        <v>601</v>
      </c>
      <c r="F350" s="185" t="s">
        <v>602</v>
      </c>
      <c r="G350" s="186" t="s">
        <v>121</v>
      </c>
      <c r="H350" s="187">
        <v>400</v>
      </c>
      <c r="I350" s="188"/>
      <c r="J350" s="189">
        <f>ROUND(I350*H350,2)</f>
        <v>0</v>
      </c>
      <c r="K350" s="185" t="s">
        <v>122</v>
      </c>
      <c r="L350" s="36"/>
      <c r="M350" s="190" t="s">
        <v>1</v>
      </c>
      <c r="N350" s="191" t="s">
        <v>42</v>
      </c>
      <c r="O350" s="68"/>
      <c r="P350" s="192">
        <f>O350*H350</f>
        <v>0</v>
      </c>
      <c r="Q350" s="192">
        <v>0</v>
      </c>
      <c r="R350" s="192">
        <f>Q350*H350</f>
        <v>0</v>
      </c>
      <c r="S350" s="192">
        <v>0</v>
      </c>
      <c r="T350" s="193">
        <f>S350*H350</f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94" t="s">
        <v>123</v>
      </c>
      <c r="AT350" s="194" t="s">
        <v>118</v>
      </c>
      <c r="AU350" s="194" t="s">
        <v>86</v>
      </c>
      <c r="AY350" s="14" t="s">
        <v>115</v>
      </c>
      <c r="BE350" s="195">
        <f>IF(N350="základní",J350,0)</f>
        <v>0</v>
      </c>
      <c r="BF350" s="195">
        <f>IF(N350="snížená",J350,0)</f>
        <v>0</v>
      </c>
      <c r="BG350" s="195">
        <f>IF(N350="zákl. přenesená",J350,0)</f>
        <v>0</v>
      </c>
      <c r="BH350" s="195">
        <f>IF(N350="sníž. přenesená",J350,0)</f>
        <v>0</v>
      </c>
      <c r="BI350" s="195">
        <f>IF(N350="nulová",J350,0)</f>
        <v>0</v>
      </c>
      <c r="BJ350" s="14" t="s">
        <v>84</v>
      </c>
      <c r="BK350" s="195">
        <f>ROUND(I350*H350,2)</f>
        <v>0</v>
      </c>
      <c r="BL350" s="14" t="s">
        <v>123</v>
      </c>
      <c r="BM350" s="194" t="s">
        <v>603</v>
      </c>
    </row>
    <row r="351" spans="1:65" s="2" customFormat="1" ht="19.5">
      <c r="A351" s="31"/>
      <c r="B351" s="32"/>
      <c r="C351" s="33"/>
      <c r="D351" s="196" t="s">
        <v>125</v>
      </c>
      <c r="E351" s="33"/>
      <c r="F351" s="197" t="s">
        <v>604</v>
      </c>
      <c r="G351" s="33"/>
      <c r="H351" s="33"/>
      <c r="I351" s="198"/>
      <c r="J351" s="33"/>
      <c r="K351" s="33"/>
      <c r="L351" s="36"/>
      <c r="M351" s="199"/>
      <c r="N351" s="200"/>
      <c r="O351" s="68"/>
      <c r="P351" s="68"/>
      <c r="Q351" s="68"/>
      <c r="R351" s="68"/>
      <c r="S351" s="68"/>
      <c r="T351" s="69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4" t="s">
        <v>125</v>
      </c>
      <c r="AU351" s="14" t="s">
        <v>86</v>
      </c>
    </row>
    <row r="352" spans="1:65" s="2" customFormat="1" ht="19.5">
      <c r="A352" s="31"/>
      <c r="B352" s="32"/>
      <c r="C352" s="33"/>
      <c r="D352" s="196" t="s">
        <v>127</v>
      </c>
      <c r="E352" s="33"/>
      <c r="F352" s="201" t="s">
        <v>128</v>
      </c>
      <c r="G352" s="33"/>
      <c r="H352" s="33"/>
      <c r="I352" s="198"/>
      <c r="J352" s="33"/>
      <c r="K352" s="33"/>
      <c r="L352" s="36"/>
      <c r="M352" s="199"/>
      <c r="N352" s="200"/>
      <c r="O352" s="68"/>
      <c r="P352" s="68"/>
      <c r="Q352" s="68"/>
      <c r="R352" s="68"/>
      <c r="S352" s="68"/>
      <c r="T352" s="69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T352" s="14" t="s">
        <v>127</v>
      </c>
      <c r="AU352" s="14" t="s">
        <v>86</v>
      </c>
    </row>
    <row r="353" spans="1:65" s="2" customFormat="1" ht="16.5" customHeight="1">
      <c r="A353" s="31"/>
      <c r="B353" s="32"/>
      <c r="C353" s="183" t="s">
        <v>605</v>
      </c>
      <c r="D353" s="183" t="s">
        <v>118</v>
      </c>
      <c r="E353" s="184" t="s">
        <v>606</v>
      </c>
      <c r="F353" s="185" t="s">
        <v>607</v>
      </c>
      <c r="G353" s="186" t="s">
        <v>121</v>
      </c>
      <c r="H353" s="187">
        <v>400</v>
      </c>
      <c r="I353" s="188"/>
      <c r="J353" s="189">
        <f>ROUND(I353*H353,2)</f>
        <v>0</v>
      </c>
      <c r="K353" s="185" t="s">
        <v>122</v>
      </c>
      <c r="L353" s="36"/>
      <c r="M353" s="190" t="s">
        <v>1</v>
      </c>
      <c r="N353" s="191" t="s">
        <v>42</v>
      </c>
      <c r="O353" s="68"/>
      <c r="P353" s="192">
        <f>O353*H353</f>
        <v>0</v>
      </c>
      <c r="Q353" s="192">
        <v>0</v>
      </c>
      <c r="R353" s="192">
        <f>Q353*H353</f>
        <v>0</v>
      </c>
      <c r="S353" s="192">
        <v>0</v>
      </c>
      <c r="T353" s="193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94" t="s">
        <v>123</v>
      </c>
      <c r="AT353" s="194" t="s">
        <v>118</v>
      </c>
      <c r="AU353" s="194" t="s">
        <v>86</v>
      </c>
      <c r="AY353" s="14" t="s">
        <v>115</v>
      </c>
      <c r="BE353" s="195">
        <f>IF(N353="základní",J353,0)</f>
        <v>0</v>
      </c>
      <c r="BF353" s="195">
        <f>IF(N353="snížená",J353,0)</f>
        <v>0</v>
      </c>
      <c r="BG353" s="195">
        <f>IF(N353="zákl. přenesená",J353,0)</f>
        <v>0</v>
      </c>
      <c r="BH353" s="195">
        <f>IF(N353="sníž. přenesená",J353,0)</f>
        <v>0</v>
      </c>
      <c r="BI353" s="195">
        <f>IF(N353="nulová",J353,0)</f>
        <v>0</v>
      </c>
      <c r="BJ353" s="14" t="s">
        <v>84</v>
      </c>
      <c r="BK353" s="195">
        <f>ROUND(I353*H353,2)</f>
        <v>0</v>
      </c>
      <c r="BL353" s="14" t="s">
        <v>123</v>
      </c>
      <c r="BM353" s="194" t="s">
        <v>608</v>
      </c>
    </row>
    <row r="354" spans="1:65" s="2" customFormat="1" ht="19.5">
      <c r="A354" s="31"/>
      <c r="B354" s="32"/>
      <c r="C354" s="33"/>
      <c r="D354" s="196" t="s">
        <v>125</v>
      </c>
      <c r="E354" s="33"/>
      <c r="F354" s="197" t="s">
        <v>609</v>
      </c>
      <c r="G354" s="33"/>
      <c r="H354" s="33"/>
      <c r="I354" s="198"/>
      <c r="J354" s="33"/>
      <c r="K354" s="33"/>
      <c r="L354" s="36"/>
      <c r="M354" s="199"/>
      <c r="N354" s="200"/>
      <c r="O354" s="68"/>
      <c r="P354" s="68"/>
      <c r="Q354" s="68"/>
      <c r="R354" s="68"/>
      <c r="S354" s="68"/>
      <c r="T354" s="69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4" t="s">
        <v>125</v>
      </c>
      <c r="AU354" s="14" t="s">
        <v>86</v>
      </c>
    </row>
    <row r="355" spans="1:65" s="2" customFormat="1" ht="19.5">
      <c r="A355" s="31"/>
      <c r="B355" s="32"/>
      <c r="C355" s="33"/>
      <c r="D355" s="196" t="s">
        <v>127</v>
      </c>
      <c r="E355" s="33"/>
      <c r="F355" s="201" t="s">
        <v>128</v>
      </c>
      <c r="G355" s="33"/>
      <c r="H355" s="33"/>
      <c r="I355" s="198"/>
      <c r="J355" s="33"/>
      <c r="K355" s="33"/>
      <c r="L355" s="36"/>
      <c r="M355" s="199"/>
      <c r="N355" s="200"/>
      <c r="O355" s="68"/>
      <c r="P355" s="68"/>
      <c r="Q355" s="68"/>
      <c r="R355" s="68"/>
      <c r="S355" s="68"/>
      <c r="T355" s="69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T355" s="14" t="s">
        <v>127</v>
      </c>
      <c r="AU355" s="14" t="s">
        <v>86</v>
      </c>
    </row>
    <row r="356" spans="1:65" s="2" customFormat="1" ht="16.5" customHeight="1">
      <c r="A356" s="31"/>
      <c r="B356" s="32"/>
      <c r="C356" s="183" t="s">
        <v>610</v>
      </c>
      <c r="D356" s="183" t="s">
        <v>118</v>
      </c>
      <c r="E356" s="184" t="s">
        <v>611</v>
      </c>
      <c r="F356" s="185" t="s">
        <v>612</v>
      </c>
      <c r="G356" s="186" t="s">
        <v>121</v>
      </c>
      <c r="H356" s="187">
        <v>240</v>
      </c>
      <c r="I356" s="188"/>
      <c r="J356" s="189">
        <f>ROUND(I356*H356,2)</f>
        <v>0</v>
      </c>
      <c r="K356" s="185" t="s">
        <v>122</v>
      </c>
      <c r="L356" s="36"/>
      <c r="M356" s="190" t="s">
        <v>1</v>
      </c>
      <c r="N356" s="191" t="s">
        <v>42</v>
      </c>
      <c r="O356" s="68"/>
      <c r="P356" s="192">
        <f>O356*H356</f>
        <v>0</v>
      </c>
      <c r="Q356" s="192">
        <v>0</v>
      </c>
      <c r="R356" s="192">
        <f>Q356*H356</f>
        <v>0</v>
      </c>
      <c r="S356" s="192">
        <v>0</v>
      </c>
      <c r="T356" s="193">
        <f>S356*H356</f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94" t="s">
        <v>123</v>
      </c>
      <c r="AT356" s="194" t="s">
        <v>118</v>
      </c>
      <c r="AU356" s="194" t="s">
        <v>86</v>
      </c>
      <c r="AY356" s="14" t="s">
        <v>115</v>
      </c>
      <c r="BE356" s="195">
        <f>IF(N356="základní",J356,0)</f>
        <v>0</v>
      </c>
      <c r="BF356" s="195">
        <f>IF(N356="snížená",J356,0)</f>
        <v>0</v>
      </c>
      <c r="BG356" s="195">
        <f>IF(N356="zákl. přenesená",J356,0)</f>
        <v>0</v>
      </c>
      <c r="BH356" s="195">
        <f>IF(N356="sníž. přenesená",J356,0)</f>
        <v>0</v>
      </c>
      <c r="BI356" s="195">
        <f>IF(N356="nulová",J356,0)</f>
        <v>0</v>
      </c>
      <c r="BJ356" s="14" t="s">
        <v>84</v>
      </c>
      <c r="BK356" s="195">
        <f>ROUND(I356*H356,2)</f>
        <v>0</v>
      </c>
      <c r="BL356" s="14" t="s">
        <v>123</v>
      </c>
      <c r="BM356" s="194" t="s">
        <v>613</v>
      </c>
    </row>
    <row r="357" spans="1:65" s="2" customFormat="1" ht="19.5">
      <c r="A357" s="31"/>
      <c r="B357" s="32"/>
      <c r="C357" s="33"/>
      <c r="D357" s="196" t="s">
        <v>125</v>
      </c>
      <c r="E357" s="33"/>
      <c r="F357" s="197" t="s">
        <v>614</v>
      </c>
      <c r="G357" s="33"/>
      <c r="H357" s="33"/>
      <c r="I357" s="198"/>
      <c r="J357" s="33"/>
      <c r="K357" s="33"/>
      <c r="L357" s="36"/>
      <c r="M357" s="199"/>
      <c r="N357" s="200"/>
      <c r="O357" s="68"/>
      <c r="P357" s="68"/>
      <c r="Q357" s="68"/>
      <c r="R357" s="68"/>
      <c r="S357" s="68"/>
      <c r="T357" s="69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T357" s="14" t="s">
        <v>125</v>
      </c>
      <c r="AU357" s="14" t="s">
        <v>86</v>
      </c>
    </row>
    <row r="358" spans="1:65" s="2" customFormat="1" ht="19.5">
      <c r="A358" s="31"/>
      <c r="B358" s="32"/>
      <c r="C358" s="33"/>
      <c r="D358" s="196" t="s">
        <v>127</v>
      </c>
      <c r="E358" s="33"/>
      <c r="F358" s="201" t="s">
        <v>128</v>
      </c>
      <c r="G358" s="33"/>
      <c r="H358" s="33"/>
      <c r="I358" s="198"/>
      <c r="J358" s="33"/>
      <c r="K358" s="33"/>
      <c r="L358" s="36"/>
      <c r="M358" s="199"/>
      <c r="N358" s="200"/>
      <c r="O358" s="68"/>
      <c r="P358" s="68"/>
      <c r="Q358" s="68"/>
      <c r="R358" s="68"/>
      <c r="S358" s="68"/>
      <c r="T358" s="69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T358" s="14" t="s">
        <v>127</v>
      </c>
      <c r="AU358" s="14" t="s">
        <v>86</v>
      </c>
    </row>
    <row r="359" spans="1:65" s="2" customFormat="1" ht="16.5" customHeight="1">
      <c r="A359" s="31"/>
      <c r="B359" s="32"/>
      <c r="C359" s="183" t="s">
        <v>615</v>
      </c>
      <c r="D359" s="183" t="s">
        <v>118</v>
      </c>
      <c r="E359" s="184" t="s">
        <v>616</v>
      </c>
      <c r="F359" s="185" t="s">
        <v>617</v>
      </c>
      <c r="G359" s="186" t="s">
        <v>121</v>
      </c>
      <c r="H359" s="187">
        <v>240</v>
      </c>
      <c r="I359" s="188"/>
      <c r="J359" s="189">
        <f>ROUND(I359*H359,2)</f>
        <v>0</v>
      </c>
      <c r="K359" s="185" t="s">
        <v>122</v>
      </c>
      <c r="L359" s="36"/>
      <c r="M359" s="190" t="s">
        <v>1</v>
      </c>
      <c r="N359" s="191" t="s">
        <v>42</v>
      </c>
      <c r="O359" s="68"/>
      <c r="P359" s="192">
        <f>O359*H359</f>
        <v>0</v>
      </c>
      <c r="Q359" s="192">
        <v>0</v>
      </c>
      <c r="R359" s="192">
        <f>Q359*H359</f>
        <v>0</v>
      </c>
      <c r="S359" s="192">
        <v>0</v>
      </c>
      <c r="T359" s="193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4" t="s">
        <v>123</v>
      </c>
      <c r="AT359" s="194" t="s">
        <v>118</v>
      </c>
      <c r="AU359" s="194" t="s">
        <v>86</v>
      </c>
      <c r="AY359" s="14" t="s">
        <v>115</v>
      </c>
      <c r="BE359" s="195">
        <f>IF(N359="základní",J359,0)</f>
        <v>0</v>
      </c>
      <c r="BF359" s="195">
        <f>IF(N359="snížená",J359,0)</f>
        <v>0</v>
      </c>
      <c r="BG359" s="195">
        <f>IF(N359="zákl. přenesená",J359,0)</f>
        <v>0</v>
      </c>
      <c r="BH359" s="195">
        <f>IF(N359="sníž. přenesená",J359,0)</f>
        <v>0</v>
      </c>
      <c r="BI359" s="195">
        <f>IF(N359="nulová",J359,0)</f>
        <v>0</v>
      </c>
      <c r="BJ359" s="14" t="s">
        <v>84</v>
      </c>
      <c r="BK359" s="195">
        <f>ROUND(I359*H359,2)</f>
        <v>0</v>
      </c>
      <c r="BL359" s="14" t="s">
        <v>123</v>
      </c>
      <c r="BM359" s="194" t="s">
        <v>618</v>
      </c>
    </row>
    <row r="360" spans="1:65" s="2" customFormat="1" ht="19.5">
      <c r="A360" s="31"/>
      <c r="B360" s="32"/>
      <c r="C360" s="33"/>
      <c r="D360" s="196" t="s">
        <v>125</v>
      </c>
      <c r="E360" s="33"/>
      <c r="F360" s="197" t="s">
        <v>619</v>
      </c>
      <c r="G360" s="33"/>
      <c r="H360" s="33"/>
      <c r="I360" s="198"/>
      <c r="J360" s="33"/>
      <c r="K360" s="33"/>
      <c r="L360" s="36"/>
      <c r="M360" s="199"/>
      <c r="N360" s="200"/>
      <c r="O360" s="68"/>
      <c r="P360" s="68"/>
      <c r="Q360" s="68"/>
      <c r="R360" s="68"/>
      <c r="S360" s="68"/>
      <c r="T360" s="69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4" t="s">
        <v>125</v>
      </c>
      <c r="AU360" s="14" t="s">
        <v>86</v>
      </c>
    </row>
    <row r="361" spans="1:65" s="2" customFormat="1" ht="19.5">
      <c r="A361" s="31"/>
      <c r="B361" s="32"/>
      <c r="C361" s="33"/>
      <c r="D361" s="196" t="s">
        <v>127</v>
      </c>
      <c r="E361" s="33"/>
      <c r="F361" s="201" t="s">
        <v>128</v>
      </c>
      <c r="G361" s="33"/>
      <c r="H361" s="33"/>
      <c r="I361" s="198"/>
      <c r="J361" s="33"/>
      <c r="K361" s="33"/>
      <c r="L361" s="36"/>
      <c r="M361" s="199"/>
      <c r="N361" s="200"/>
      <c r="O361" s="68"/>
      <c r="P361" s="68"/>
      <c r="Q361" s="68"/>
      <c r="R361" s="68"/>
      <c r="S361" s="68"/>
      <c r="T361" s="69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T361" s="14" t="s">
        <v>127</v>
      </c>
      <c r="AU361" s="14" t="s">
        <v>86</v>
      </c>
    </row>
    <row r="362" spans="1:65" s="2" customFormat="1" ht="16.5" customHeight="1">
      <c r="A362" s="31"/>
      <c r="B362" s="32"/>
      <c r="C362" s="183" t="s">
        <v>620</v>
      </c>
      <c r="D362" s="183" t="s">
        <v>118</v>
      </c>
      <c r="E362" s="184" t="s">
        <v>621</v>
      </c>
      <c r="F362" s="185" t="s">
        <v>622</v>
      </c>
      <c r="G362" s="186" t="s">
        <v>121</v>
      </c>
      <c r="H362" s="187">
        <v>240</v>
      </c>
      <c r="I362" s="188"/>
      <c r="J362" s="189">
        <f>ROUND(I362*H362,2)</f>
        <v>0</v>
      </c>
      <c r="K362" s="185" t="s">
        <v>122</v>
      </c>
      <c r="L362" s="36"/>
      <c r="M362" s="190" t="s">
        <v>1</v>
      </c>
      <c r="N362" s="191" t="s">
        <v>42</v>
      </c>
      <c r="O362" s="68"/>
      <c r="P362" s="192">
        <f>O362*H362</f>
        <v>0</v>
      </c>
      <c r="Q362" s="192">
        <v>0</v>
      </c>
      <c r="R362" s="192">
        <f>Q362*H362</f>
        <v>0</v>
      </c>
      <c r="S362" s="192">
        <v>0</v>
      </c>
      <c r="T362" s="193">
        <f>S362*H362</f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194" t="s">
        <v>123</v>
      </c>
      <c r="AT362" s="194" t="s">
        <v>118</v>
      </c>
      <c r="AU362" s="194" t="s">
        <v>86</v>
      </c>
      <c r="AY362" s="14" t="s">
        <v>115</v>
      </c>
      <c r="BE362" s="195">
        <f>IF(N362="základní",J362,0)</f>
        <v>0</v>
      </c>
      <c r="BF362" s="195">
        <f>IF(N362="snížená",J362,0)</f>
        <v>0</v>
      </c>
      <c r="BG362" s="195">
        <f>IF(N362="zákl. přenesená",J362,0)</f>
        <v>0</v>
      </c>
      <c r="BH362" s="195">
        <f>IF(N362="sníž. přenesená",J362,0)</f>
        <v>0</v>
      </c>
      <c r="BI362" s="195">
        <f>IF(N362="nulová",J362,0)</f>
        <v>0</v>
      </c>
      <c r="BJ362" s="14" t="s">
        <v>84</v>
      </c>
      <c r="BK362" s="195">
        <f>ROUND(I362*H362,2)</f>
        <v>0</v>
      </c>
      <c r="BL362" s="14" t="s">
        <v>123</v>
      </c>
      <c r="BM362" s="194" t="s">
        <v>623</v>
      </c>
    </row>
    <row r="363" spans="1:65" s="2" customFormat="1" ht="19.5">
      <c r="A363" s="31"/>
      <c r="B363" s="32"/>
      <c r="C363" s="33"/>
      <c r="D363" s="196" t="s">
        <v>125</v>
      </c>
      <c r="E363" s="33"/>
      <c r="F363" s="197" t="s">
        <v>624</v>
      </c>
      <c r="G363" s="33"/>
      <c r="H363" s="33"/>
      <c r="I363" s="198"/>
      <c r="J363" s="33"/>
      <c r="K363" s="33"/>
      <c r="L363" s="36"/>
      <c r="M363" s="199"/>
      <c r="N363" s="200"/>
      <c r="O363" s="68"/>
      <c r="P363" s="68"/>
      <c r="Q363" s="68"/>
      <c r="R363" s="68"/>
      <c r="S363" s="68"/>
      <c r="T363" s="69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T363" s="14" t="s">
        <v>125</v>
      </c>
      <c r="AU363" s="14" t="s">
        <v>86</v>
      </c>
    </row>
    <row r="364" spans="1:65" s="2" customFormat="1" ht="19.5">
      <c r="A364" s="31"/>
      <c r="B364" s="32"/>
      <c r="C364" s="33"/>
      <c r="D364" s="196" t="s">
        <v>127</v>
      </c>
      <c r="E364" s="33"/>
      <c r="F364" s="201" t="s">
        <v>625</v>
      </c>
      <c r="G364" s="33"/>
      <c r="H364" s="33"/>
      <c r="I364" s="198"/>
      <c r="J364" s="33"/>
      <c r="K364" s="33"/>
      <c r="L364" s="36"/>
      <c r="M364" s="199"/>
      <c r="N364" s="200"/>
      <c r="O364" s="68"/>
      <c r="P364" s="68"/>
      <c r="Q364" s="68"/>
      <c r="R364" s="68"/>
      <c r="S364" s="68"/>
      <c r="T364" s="69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T364" s="14" t="s">
        <v>127</v>
      </c>
      <c r="AU364" s="14" t="s">
        <v>86</v>
      </c>
    </row>
    <row r="365" spans="1:65" s="2" customFormat="1" ht="16.5" customHeight="1">
      <c r="A365" s="31"/>
      <c r="B365" s="32"/>
      <c r="C365" s="183" t="s">
        <v>626</v>
      </c>
      <c r="D365" s="183" t="s">
        <v>118</v>
      </c>
      <c r="E365" s="184" t="s">
        <v>627</v>
      </c>
      <c r="F365" s="185" t="s">
        <v>628</v>
      </c>
      <c r="G365" s="186" t="s">
        <v>121</v>
      </c>
      <c r="H365" s="187">
        <v>240</v>
      </c>
      <c r="I365" s="188"/>
      <c r="J365" s="189">
        <f>ROUND(I365*H365,2)</f>
        <v>0</v>
      </c>
      <c r="K365" s="185" t="s">
        <v>122</v>
      </c>
      <c r="L365" s="36"/>
      <c r="M365" s="190" t="s">
        <v>1</v>
      </c>
      <c r="N365" s="191" t="s">
        <v>42</v>
      </c>
      <c r="O365" s="68"/>
      <c r="P365" s="192">
        <f>O365*H365</f>
        <v>0</v>
      </c>
      <c r="Q365" s="192">
        <v>0</v>
      </c>
      <c r="R365" s="192">
        <f>Q365*H365</f>
        <v>0</v>
      </c>
      <c r="S365" s="192">
        <v>0</v>
      </c>
      <c r="T365" s="193">
        <f>S365*H365</f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94" t="s">
        <v>123</v>
      </c>
      <c r="AT365" s="194" t="s">
        <v>118</v>
      </c>
      <c r="AU365" s="194" t="s">
        <v>86</v>
      </c>
      <c r="AY365" s="14" t="s">
        <v>115</v>
      </c>
      <c r="BE365" s="195">
        <f>IF(N365="základní",J365,0)</f>
        <v>0</v>
      </c>
      <c r="BF365" s="195">
        <f>IF(N365="snížená",J365,0)</f>
        <v>0</v>
      </c>
      <c r="BG365" s="195">
        <f>IF(N365="zákl. přenesená",J365,0)</f>
        <v>0</v>
      </c>
      <c r="BH365" s="195">
        <f>IF(N365="sníž. přenesená",J365,0)</f>
        <v>0</v>
      </c>
      <c r="BI365" s="195">
        <f>IF(N365="nulová",J365,0)</f>
        <v>0</v>
      </c>
      <c r="BJ365" s="14" t="s">
        <v>84</v>
      </c>
      <c r="BK365" s="195">
        <f>ROUND(I365*H365,2)</f>
        <v>0</v>
      </c>
      <c r="BL365" s="14" t="s">
        <v>123</v>
      </c>
      <c r="BM365" s="194" t="s">
        <v>629</v>
      </c>
    </row>
    <row r="366" spans="1:65" s="2" customFormat="1" ht="19.5">
      <c r="A366" s="31"/>
      <c r="B366" s="32"/>
      <c r="C366" s="33"/>
      <c r="D366" s="196" t="s">
        <v>125</v>
      </c>
      <c r="E366" s="33"/>
      <c r="F366" s="197" t="s">
        <v>630</v>
      </c>
      <c r="G366" s="33"/>
      <c r="H366" s="33"/>
      <c r="I366" s="198"/>
      <c r="J366" s="33"/>
      <c r="K366" s="33"/>
      <c r="L366" s="36"/>
      <c r="M366" s="199"/>
      <c r="N366" s="200"/>
      <c r="O366" s="68"/>
      <c r="P366" s="68"/>
      <c r="Q366" s="68"/>
      <c r="R366" s="68"/>
      <c r="S366" s="68"/>
      <c r="T366" s="69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T366" s="14" t="s">
        <v>125</v>
      </c>
      <c r="AU366" s="14" t="s">
        <v>86</v>
      </c>
    </row>
    <row r="367" spans="1:65" s="2" customFormat="1" ht="19.5">
      <c r="A367" s="31"/>
      <c r="B367" s="32"/>
      <c r="C367" s="33"/>
      <c r="D367" s="196" t="s">
        <v>127</v>
      </c>
      <c r="E367" s="33"/>
      <c r="F367" s="201" t="s">
        <v>625</v>
      </c>
      <c r="G367" s="33"/>
      <c r="H367" s="33"/>
      <c r="I367" s="198"/>
      <c r="J367" s="33"/>
      <c r="K367" s="33"/>
      <c r="L367" s="36"/>
      <c r="M367" s="199"/>
      <c r="N367" s="200"/>
      <c r="O367" s="68"/>
      <c r="P367" s="68"/>
      <c r="Q367" s="68"/>
      <c r="R367" s="68"/>
      <c r="S367" s="68"/>
      <c r="T367" s="69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T367" s="14" t="s">
        <v>127</v>
      </c>
      <c r="AU367" s="14" t="s">
        <v>86</v>
      </c>
    </row>
    <row r="368" spans="1:65" s="2" customFormat="1" ht="16.5" customHeight="1">
      <c r="A368" s="31"/>
      <c r="B368" s="32"/>
      <c r="C368" s="183" t="s">
        <v>631</v>
      </c>
      <c r="D368" s="183" t="s">
        <v>118</v>
      </c>
      <c r="E368" s="184" t="s">
        <v>632</v>
      </c>
      <c r="F368" s="185" t="s">
        <v>633</v>
      </c>
      <c r="G368" s="186" t="s">
        <v>121</v>
      </c>
      <c r="H368" s="187">
        <v>240</v>
      </c>
      <c r="I368" s="188"/>
      <c r="J368" s="189">
        <f>ROUND(I368*H368,2)</f>
        <v>0</v>
      </c>
      <c r="K368" s="185" t="s">
        <v>122</v>
      </c>
      <c r="L368" s="36"/>
      <c r="M368" s="190" t="s">
        <v>1</v>
      </c>
      <c r="N368" s="191" t="s">
        <v>42</v>
      </c>
      <c r="O368" s="68"/>
      <c r="P368" s="192">
        <f>O368*H368</f>
        <v>0</v>
      </c>
      <c r="Q368" s="192">
        <v>0</v>
      </c>
      <c r="R368" s="192">
        <f>Q368*H368</f>
        <v>0</v>
      </c>
      <c r="S368" s="192">
        <v>0</v>
      </c>
      <c r="T368" s="193">
        <f>S368*H368</f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94" t="s">
        <v>123</v>
      </c>
      <c r="AT368" s="194" t="s">
        <v>118</v>
      </c>
      <c r="AU368" s="194" t="s">
        <v>86</v>
      </c>
      <c r="AY368" s="14" t="s">
        <v>115</v>
      </c>
      <c r="BE368" s="195">
        <f>IF(N368="základní",J368,0)</f>
        <v>0</v>
      </c>
      <c r="BF368" s="195">
        <f>IF(N368="snížená",J368,0)</f>
        <v>0</v>
      </c>
      <c r="BG368" s="195">
        <f>IF(N368="zákl. přenesená",J368,0)</f>
        <v>0</v>
      </c>
      <c r="BH368" s="195">
        <f>IF(N368="sníž. přenesená",J368,0)</f>
        <v>0</v>
      </c>
      <c r="BI368" s="195">
        <f>IF(N368="nulová",J368,0)</f>
        <v>0</v>
      </c>
      <c r="BJ368" s="14" t="s">
        <v>84</v>
      </c>
      <c r="BK368" s="195">
        <f>ROUND(I368*H368,2)</f>
        <v>0</v>
      </c>
      <c r="BL368" s="14" t="s">
        <v>123</v>
      </c>
      <c r="BM368" s="194" t="s">
        <v>634</v>
      </c>
    </row>
    <row r="369" spans="1:65" s="2" customFormat="1" ht="19.5">
      <c r="A369" s="31"/>
      <c r="B369" s="32"/>
      <c r="C369" s="33"/>
      <c r="D369" s="196" t="s">
        <v>125</v>
      </c>
      <c r="E369" s="33"/>
      <c r="F369" s="197" t="s">
        <v>635</v>
      </c>
      <c r="G369" s="33"/>
      <c r="H369" s="33"/>
      <c r="I369" s="198"/>
      <c r="J369" s="33"/>
      <c r="K369" s="33"/>
      <c r="L369" s="36"/>
      <c r="M369" s="199"/>
      <c r="N369" s="200"/>
      <c r="O369" s="68"/>
      <c r="P369" s="68"/>
      <c r="Q369" s="68"/>
      <c r="R369" s="68"/>
      <c r="S369" s="68"/>
      <c r="T369" s="69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T369" s="14" t="s">
        <v>125</v>
      </c>
      <c r="AU369" s="14" t="s">
        <v>86</v>
      </c>
    </row>
    <row r="370" spans="1:65" s="2" customFormat="1" ht="19.5">
      <c r="A370" s="31"/>
      <c r="B370" s="32"/>
      <c r="C370" s="33"/>
      <c r="D370" s="196" t="s">
        <v>127</v>
      </c>
      <c r="E370" s="33"/>
      <c r="F370" s="201" t="s">
        <v>625</v>
      </c>
      <c r="G370" s="33"/>
      <c r="H370" s="33"/>
      <c r="I370" s="198"/>
      <c r="J370" s="33"/>
      <c r="K370" s="33"/>
      <c r="L370" s="36"/>
      <c r="M370" s="199"/>
      <c r="N370" s="200"/>
      <c r="O370" s="68"/>
      <c r="P370" s="68"/>
      <c r="Q370" s="68"/>
      <c r="R370" s="68"/>
      <c r="S370" s="68"/>
      <c r="T370" s="69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T370" s="14" t="s">
        <v>127</v>
      </c>
      <c r="AU370" s="14" t="s">
        <v>86</v>
      </c>
    </row>
    <row r="371" spans="1:65" s="2" customFormat="1" ht="16.5" customHeight="1">
      <c r="A371" s="31"/>
      <c r="B371" s="32"/>
      <c r="C371" s="183" t="s">
        <v>636</v>
      </c>
      <c r="D371" s="183" t="s">
        <v>118</v>
      </c>
      <c r="E371" s="184" t="s">
        <v>637</v>
      </c>
      <c r="F371" s="185" t="s">
        <v>638</v>
      </c>
      <c r="G371" s="186" t="s">
        <v>121</v>
      </c>
      <c r="H371" s="187">
        <v>240</v>
      </c>
      <c r="I371" s="188"/>
      <c r="J371" s="189">
        <f>ROUND(I371*H371,2)</f>
        <v>0</v>
      </c>
      <c r="K371" s="185" t="s">
        <v>122</v>
      </c>
      <c r="L371" s="36"/>
      <c r="M371" s="190" t="s">
        <v>1</v>
      </c>
      <c r="N371" s="191" t="s">
        <v>42</v>
      </c>
      <c r="O371" s="68"/>
      <c r="P371" s="192">
        <f>O371*H371</f>
        <v>0</v>
      </c>
      <c r="Q371" s="192">
        <v>0</v>
      </c>
      <c r="R371" s="192">
        <f>Q371*H371</f>
        <v>0</v>
      </c>
      <c r="S371" s="192">
        <v>0</v>
      </c>
      <c r="T371" s="193">
        <f>S371*H371</f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94" t="s">
        <v>123</v>
      </c>
      <c r="AT371" s="194" t="s">
        <v>118</v>
      </c>
      <c r="AU371" s="194" t="s">
        <v>86</v>
      </c>
      <c r="AY371" s="14" t="s">
        <v>115</v>
      </c>
      <c r="BE371" s="195">
        <f>IF(N371="základní",J371,0)</f>
        <v>0</v>
      </c>
      <c r="BF371" s="195">
        <f>IF(N371="snížená",J371,0)</f>
        <v>0</v>
      </c>
      <c r="BG371" s="195">
        <f>IF(N371="zákl. přenesená",J371,0)</f>
        <v>0</v>
      </c>
      <c r="BH371" s="195">
        <f>IF(N371="sníž. přenesená",J371,0)</f>
        <v>0</v>
      </c>
      <c r="BI371" s="195">
        <f>IF(N371="nulová",J371,0)</f>
        <v>0</v>
      </c>
      <c r="BJ371" s="14" t="s">
        <v>84</v>
      </c>
      <c r="BK371" s="195">
        <f>ROUND(I371*H371,2)</f>
        <v>0</v>
      </c>
      <c r="BL371" s="14" t="s">
        <v>123</v>
      </c>
      <c r="BM371" s="194" t="s">
        <v>639</v>
      </c>
    </row>
    <row r="372" spans="1:65" s="2" customFormat="1" ht="19.5">
      <c r="A372" s="31"/>
      <c r="B372" s="32"/>
      <c r="C372" s="33"/>
      <c r="D372" s="196" t="s">
        <v>125</v>
      </c>
      <c r="E372" s="33"/>
      <c r="F372" s="197" t="s">
        <v>640</v>
      </c>
      <c r="G372" s="33"/>
      <c r="H372" s="33"/>
      <c r="I372" s="198"/>
      <c r="J372" s="33"/>
      <c r="K372" s="33"/>
      <c r="L372" s="36"/>
      <c r="M372" s="199"/>
      <c r="N372" s="200"/>
      <c r="O372" s="68"/>
      <c r="P372" s="68"/>
      <c r="Q372" s="68"/>
      <c r="R372" s="68"/>
      <c r="S372" s="68"/>
      <c r="T372" s="69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T372" s="14" t="s">
        <v>125</v>
      </c>
      <c r="AU372" s="14" t="s">
        <v>86</v>
      </c>
    </row>
    <row r="373" spans="1:65" s="2" customFormat="1" ht="19.5">
      <c r="A373" s="31"/>
      <c r="B373" s="32"/>
      <c r="C373" s="33"/>
      <c r="D373" s="196" t="s">
        <v>127</v>
      </c>
      <c r="E373" s="33"/>
      <c r="F373" s="201" t="s">
        <v>625</v>
      </c>
      <c r="G373" s="33"/>
      <c r="H373" s="33"/>
      <c r="I373" s="198"/>
      <c r="J373" s="33"/>
      <c r="K373" s="33"/>
      <c r="L373" s="36"/>
      <c r="M373" s="199"/>
      <c r="N373" s="200"/>
      <c r="O373" s="68"/>
      <c r="P373" s="68"/>
      <c r="Q373" s="68"/>
      <c r="R373" s="68"/>
      <c r="S373" s="68"/>
      <c r="T373" s="69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T373" s="14" t="s">
        <v>127</v>
      </c>
      <c r="AU373" s="14" t="s">
        <v>86</v>
      </c>
    </row>
    <row r="374" spans="1:65" s="2" customFormat="1" ht="16.5" customHeight="1">
      <c r="A374" s="31"/>
      <c r="B374" s="32"/>
      <c r="C374" s="183" t="s">
        <v>641</v>
      </c>
      <c r="D374" s="183" t="s">
        <v>118</v>
      </c>
      <c r="E374" s="184" t="s">
        <v>642</v>
      </c>
      <c r="F374" s="185" t="s">
        <v>643</v>
      </c>
      <c r="G374" s="186" t="s">
        <v>121</v>
      </c>
      <c r="H374" s="187">
        <v>240</v>
      </c>
      <c r="I374" s="188"/>
      <c r="J374" s="189">
        <f>ROUND(I374*H374,2)</f>
        <v>0</v>
      </c>
      <c r="K374" s="185" t="s">
        <v>122</v>
      </c>
      <c r="L374" s="36"/>
      <c r="M374" s="190" t="s">
        <v>1</v>
      </c>
      <c r="N374" s="191" t="s">
        <v>42</v>
      </c>
      <c r="O374" s="68"/>
      <c r="P374" s="192">
        <f>O374*H374</f>
        <v>0</v>
      </c>
      <c r="Q374" s="192">
        <v>0</v>
      </c>
      <c r="R374" s="192">
        <f>Q374*H374</f>
        <v>0</v>
      </c>
      <c r="S374" s="192">
        <v>0</v>
      </c>
      <c r="T374" s="193">
        <f>S374*H374</f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94" t="s">
        <v>123</v>
      </c>
      <c r="AT374" s="194" t="s">
        <v>118</v>
      </c>
      <c r="AU374" s="194" t="s">
        <v>86</v>
      </c>
      <c r="AY374" s="14" t="s">
        <v>115</v>
      </c>
      <c r="BE374" s="195">
        <f>IF(N374="základní",J374,0)</f>
        <v>0</v>
      </c>
      <c r="BF374" s="195">
        <f>IF(N374="snížená",J374,0)</f>
        <v>0</v>
      </c>
      <c r="BG374" s="195">
        <f>IF(N374="zákl. přenesená",J374,0)</f>
        <v>0</v>
      </c>
      <c r="BH374" s="195">
        <f>IF(N374="sníž. přenesená",J374,0)</f>
        <v>0</v>
      </c>
      <c r="BI374" s="195">
        <f>IF(N374="nulová",J374,0)</f>
        <v>0</v>
      </c>
      <c r="BJ374" s="14" t="s">
        <v>84</v>
      </c>
      <c r="BK374" s="195">
        <f>ROUND(I374*H374,2)</f>
        <v>0</v>
      </c>
      <c r="BL374" s="14" t="s">
        <v>123</v>
      </c>
      <c r="BM374" s="194" t="s">
        <v>644</v>
      </c>
    </row>
    <row r="375" spans="1:65" s="2" customFormat="1" ht="19.5">
      <c r="A375" s="31"/>
      <c r="B375" s="32"/>
      <c r="C375" s="33"/>
      <c r="D375" s="196" t="s">
        <v>125</v>
      </c>
      <c r="E375" s="33"/>
      <c r="F375" s="197" t="s">
        <v>645</v>
      </c>
      <c r="G375" s="33"/>
      <c r="H375" s="33"/>
      <c r="I375" s="198"/>
      <c r="J375" s="33"/>
      <c r="K375" s="33"/>
      <c r="L375" s="36"/>
      <c r="M375" s="199"/>
      <c r="N375" s="200"/>
      <c r="O375" s="68"/>
      <c r="P375" s="68"/>
      <c r="Q375" s="68"/>
      <c r="R375" s="68"/>
      <c r="S375" s="68"/>
      <c r="T375" s="69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T375" s="14" t="s">
        <v>125</v>
      </c>
      <c r="AU375" s="14" t="s">
        <v>86</v>
      </c>
    </row>
    <row r="376" spans="1:65" s="2" customFormat="1" ht="19.5">
      <c r="A376" s="31"/>
      <c r="B376" s="32"/>
      <c r="C376" s="33"/>
      <c r="D376" s="196" t="s">
        <v>127</v>
      </c>
      <c r="E376" s="33"/>
      <c r="F376" s="201" t="s">
        <v>128</v>
      </c>
      <c r="G376" s="33"/>
      <c r="H376" s="33"/>
      <c r="I376" s="198"/>
      <c r="J376" s="33"/>
      <c r="K376" s="33"/>
      <c r="L376" s="36"/>
      <c r="M376" s="199"/>
      <c r="N376" s="200"/>
      <c r="O376" s="68"/>
      <c r="P376" s="68"/>
      <c r="Q376" s="68"/>
      <c r="R376" s="68"/>
      <c r="S376" s="68"/>
      <c r="T376" s="69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4" t="s">
        <v>127</v>
      </c>
      <c r="AU376" s="14" t="s">
        <v>86</v>
      </c>
    </row>
    <row r="377" spans="1:65" s="2" customFormat="1" ht="16.5" customHeight="1">
      <c r="A377" s="31"/>
      <c r="B377" s="32"/>
      <c r="C377" s="183" t="s">
        <v>646</v>
      </c>
      <c r="D377" s="183" t="s">
        <v>118</v>
      </c>
      <c r="E377" s="184" t="s">
        <v>647</v>
      </c>
      <c r="F377" s="185" t="s">
        <v>648</v>
      </c>
      <c r="G377" s="186" t="s">
        <v>121</v>
      </c>
      <c r="H377" s="187">
        <v>239</v>
      </c>
      <c r="I377" s="188"/>
      <c r="J377" s="189">
        <f>ROUND(I377*H377,2)</f>
        <v>0</v>
      </c>
      <c r="K377" s="185" t="s">
        <v>122</v>
      </c>
      <c r="L377" s="36"/>
      <c r="M377" s="190" t="s">
        <v>1</v>
      </c>
      <c r="N377" s="191" t="s">
        <v>42</v>
      </c>
      <c r="O377" s="68"/>
      <c r="P377" s="192">
        <f>O377*H377</f>
        <v>0</v>
      </c>
      <c r="Q377" s="192">
        <v>0</v>
      </c>
      <c r="R377" s="192">
        <f>Q377*H377</f>
        <v>0</v>
      </c>
      <c r="S377" s="192">
        <v>0</v>
      </c>
      <c r="T377" s="193">
        <f>S377*H377</f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94" t="s">
        <v>123</v>
      </c>
      <c r="AT377" s="194" t="s">
        <v>118</v>
      </c>
      <c r="AU377" s="194" t="s">
        <v>86</v>
      </c>
      <c r="AY377" s="14" t="s">
        <v>115</v>
      </c>
      <c r="BE377" s="195">
        <f>IF(N377="základní",J377,0)</f>
        <v>0</v>
      </c>
      <c r="BF377" s="195">
        <f>IF(N377="snížená",J377,0)</f>
        <v>0</v>
      </c>
      <c r="BG377" s="195">
        <f>IF(N377="zákl. přenesená",J377,0)</f>
        <v>0</v>
      </c>
      <c r="BH377" s="195">
        <f>IF(N377="sníž. přenesená",J377,0)</f>
        <v>0</v>
      </c>
      <c r="BI377" s="195">
        <f>IF(N377="nulová",J377,0)</f>
        <v>0</v>
      </c>
      <c r="BJ377" s="14" t="s">
        <v>84</v>
      </c>
      <c r="BK377" s="195">
        <f>ROUND(I377*H377,2)</f>
        <v>0</v>
      </c>
      <c r="BL377" s="14" t="s">
        <v>123</v>
      </c>
      <c r="BM377" s="194" t="s">
        <v>649</v>
      </c>
    </row>
    <row r="378" spans="1:65" s="2" customFormat="1" ht="19.5">
      <c r="A378" s="31"/>
      <c r="B378" s="32"/>
      <c r="C378" s="33"/>
      <c r="D378" s="196" t="s">
        <v>125</v>
      </c>
      <c r="E378" s="33"/>
      <c r="F378" s="197" t="s">
        <v>650</v>
      </c>
      <c r="G378" s="33"/>
      <c r="H378" s="33"/>
      <c r="I378" s="198"/>
      <c r="J378" s="33"/>
      <c r="K378" s="33"/>
      <c r="L378" s="36"/>
      <c r="M378" s="199"/>
      <c r="N378" s="200"/>
      <c r="O378" s="68"/>
      <c r="P378" s="68"/>
      <c r="Q378" s="68"/>
      <c r="R378" s="68"/>
      <c r="S378" s="68"/>
      <c r="T378" s="69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T378" s="14" t="s">
        <v>125</v>
      </c>
      <c r="AU378" s="14" t="s">
        <v>86</v>
      </c>
    </row>
    <row r="379" spans="1:65" s="2" customFormat="1" ht="19.5">
      <c r="A379" s="31"/>
      <c r="B379" s="32"/>
      <c r="C379" s="33"/>
      <c r="D379" s="196" t="s">
        <v>127</v>
      </c>
      <c r="E379" s="33"/>
      <c r="F379" s="201" t="s">
        <v>128</v>
      </c>
      <c r="G379" s="33"/>
      <c r="H379" s="33"/>
      <c r="I379" s="198"/>
      <c r="J379" s="33"/>
      <c r="K379" s="33"/>
      <c r="L379" s="36"/>
      <c r="M379" s="199"/>
      <c r="N379" s="200"/>
      <c r="O379" s="68"/>
      <c r="P379" s="68"/>
      <c r="Q379" s="68"/>
      <c r="R379" s="68"/>
      <c r="S379" s="68"/>
      <c r="T379" s="69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T379" s="14" t="s">
        <v>127</v>
      </c>
      <c r="AU379" s="14" t="s">
        <v>86</v>
      </c>
    </row>
    <row r="380" spans="1:65" s="2" customFormat="1" ht="16.5" customHeight="1">
      <c r="A380" s="31"/>
      <c r="B380" s="32"/>
      <c r="C380" s="183" t="s">
        <v>651</v>
      </c>
      <c r="D380" s="183" t="s">
        <v>118</v>
      </c>
      <c r="E380" s="184" t="s">
        <v>652</v>
      </c>
      <c r="F380" s="185" t="s">
        <v>653</v>
      </c>
      <c r="G380" s="186" t="s">
        <v>121</v>
      </c>
      <c r="H380" s="187">
        <v>80</v>
      </c>
      <c r="I380" s="188"/>
      <c r="J380" s="189">
        <f>ROUND(I380*H380,2)</f>
        <v>0</v>
      </c>
      <c r="K380" s="185" t="s">
        <v>122</v>
      </c>
      <c r="L380" s="36"/>
      <c r="M380" s="190" t="s">
        <v>1</v>
      </c>
      <c r="N380" s="191" t="s">
        <v>42</v>
      </c>
      <c r="O380" s="68"/>
      <c r="P380" s="192">
        <f>O380*H380</f>
        <v>0</v>
      </c>
      <c r="Q380" s="192">
        <v>0</v>
      </c>
      <c r="R380" s="192">
        <f>Q380*H380</f>
        <v>0</v>
      </c>
      <c r="S380" s="192">
        <v>0</v>
      </c>
      <c r="T380" s="193">
        <f>S380*H380</f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194" t="s">
        <v>123</v>
      </c>
      <c r="AT380" s="194" t="s">
        <v>118</v>
      </c>
      <c r="AU380" s="194" t="s">
        <v>86</v>
      </c>
      <c r="AY380" s="14" t="s">
        <v>115</v>
      </c>
      <c r="BE380" s="195">
        <f>IF(N380="základní",J380,0)</f>
        <v>0</v>
      </c>
      <c r="BF380" s="195">
        <f>IF(N380="snížená",J380,0)</f>
        <v>0</v>
      </c>
      <c r="BG380" s="195">
        <f>IF(N380="zákl. přenesená",J380,0)</f>
        <v>0</v>
      </c>
      <c r="BH380" s="195">
        <f>IF(N380="sníž. přenesená",J380,0)</f>
        <v>0</v>
      </c>
      <c r="BI380" s="195">
        <f>IF(N380="nulová",J380,0)</f>
        <v>0</v>
      </c>
      <c r="BJ380" s="14" t="s">
        <v>84</v>
      </c>
      <c r="BK380" s="195">
        <f>ROUND(I380*H380,2)</f>
        <v>0</v>
      </c>
      <c r="BL380" s="14" t="s">
        <v>123</v>
      </c>
      <c r="BM380" s="194" t="s">
        <v>654</v>
      </c>
    </row>
    <row r="381" spans="1:65" s="2" customFormat="1" ht="19.5">
      <c r="A381" s="31"/>
      <c r="B381" s="32"/>
      <c r="C381" s="33"/>
      <c r="D381" s="196" t="s">
        <v>125</v>
      </c>
      <c r="E381" s="33"/>
      <c r="F381" s="197" t="s">
        <v>655</v>
      </c>
      <c r="G381" s="33"/>
      <c r="H381" s="33"/>
      <c r="I381" s="198"/>
      <c r="J381" s="33"/>
      <c r="K381" s="33"/>
      <c r="L381" s="36"/>
      <c r="M381" s="199"/>
      <c r="N381" s="200"/>
      <c r="O381" s="68"/>
      <c r="P381" s="68"/>
      <c r="Q381" s="68"/>
      <c r="R381" s="68"/>
      <c r="S381" s="68"/>
      <c r="T381" s="69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T381" s="14" t="s">
        <v>125</v>
      </c>
      <c r="AU381" s="14" t="s">
        <v>86</v>
      </c>
    </row>
    <row r="382" spans="1:65" s="2" customFormat="1" ht="19.5">
      <c r="A382" s="31"/>
      <c r="B382" s="32"/>
      <c r="C382" s="33"/>
      <c r="D382" s="196" t="s">
        <v>127</v>
      </c>
      <c r="E382" s="33"/>
      <c r="F382" s="201" t="s">
        <v>128</v>
      </c>
      <c r="G382" s="33"/>
      <c r="H382" s="33"/>
      <c r="I382" s="198"/>
      <c r="J382" s="33"/>
      <c r="K382" s="33"/>
      <c r="L382" s="36"/>
      <c r="M382" s="199"/>
      <c r="N382" s="200"/>
      <c r="O382" s="68"/>
      <c r="P382" s="68"/>
      <c r="Q382" s="68"/>
      <c r="R382" s="68"/>
      <c r="S382" s="68"/>
      <c r="T382" s="69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T382" s="14" t="s">
        <v>127</v>
      </c>
      <c r="AU382" s="14" t="s">
        <v>86</v>
      </c>
    </row>
    <row r="383" spans="1:65" s="2" customFormat="1" ht="16.5" customHeight="1">
      <c r="A383" s="31"/>
      <c r="B383" s="32"/>
      <c r="C383" s="183" t="s">
        <v>656</v>
      </c>
      <c r="D383" s="183" t="s">
        <v>118</v>
      </c>
      <c r="E383" s="184" t="s">
        <v>657</v>
      </c>
      <c r="F383" s="185" t="s">
        <v>658</v>
      </c>
      <c r="G383" s="186" t="s">
        <v>121</v>
      </c>
      <c r="H383" s="187">
        <v>40</v>
      </c>
      <c r="I383" s="188"/>
      <c r="J383" s="189">
        <f>ROUND(I383*H383,2)</f>
        <v>0</v>
      </c>
      <c r="K383" s="185" t="s">
        <v>122</v>
      </c>
      <c r="L383" s="36"/>
      <c r="M383" s="190" t="s">
        <v>1</v>
      </c>
      <c r="N383" s="191" t="s">
        <v>42</v>
      </c>
      <c r="O383" s="68"/>
      <c r="P383" s="192">
        <f>O383*H383</f>
        <v>0</v>
      </c>
      <c r="Q383" s="192">
        <v>0</v>
      </c>
      <c r="R383" s="192">
        <f>Q383*H383</f>
        <v>0</v>
      </c>
      <c r="S383" s="192">
        <v>0</v>
      </c>
      <c r="T383" s="193">
        <f>S383*H383</f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94" t="s">
        <v>123</v>
      </c>
      <c r="AT383" s="194" t="s">
        <v>118</v>
      </c>
      <c r="AU383" s="194" t="s">
        <v>86</v>
      </c>
      <c r="AY383" s="14" t="s">
        <v>115</v>
      </c>
      <c r="BE383" s="195">
        <f>IF(N383="základní",J383,0)</f>
        <v>0</v>
      </c>
      <c r="BF383" s="195">
        <f>IF(N383="snížená",J383,0)</f>
        <v>0</v>
      </c>
      <c r="BG383" s="195">
        <f>IF(N383="zákl. přenesená",J383,0)</f>
        <v>0</v>
      </c>
      <c r="BH383" s="195">
        <f>IF(N383="sníž. přenesená",J383,0)</f>
        <v>0</v>
      </c>
      <c r="BI383" s="195">
        <f>IF(N383="nulová",J383,0)</f>
        <v>0</v>
      </c>
      <c r="BJ383" s="14" t="s">
        <v>84</v>
      </c>
      <c r="BK383" s="195">
        <f>ROUND(I383*H383,2)</f>
        <v>0</v>
      </c>
      <c r="BL383" s="14" t="s">
        <v>123</v>
      </c>
      <c r="BM383" s="194" t="s">
        <v>659</v>
      </c>
    </row>
    <row r="384" spans="1:65" s="2" customFormat="1" ht="19.5">
      <c r="A384" s="31"/>
      <c r="B384" s="32"/>
      <c r="C384" s="33"/>
      <c r="D384" s="196" t="s">
        <v>125</v>
      </c>
      <c r="E384" s="33"/>
      <c r="F384" s="197" t="s">
        <v>660</v>
      </c>
      <c r="G384" s="33"/>
      <c r="H384" s="33"/>
      <c r="I384" s="198"/>
      <c r="J384" s="33"/>
      <c r="K384" s="33"/>
      <c r="L384" s="36"/>
      <c r="M384" s="199"/>
      <c r="N384" s="200"/>
      <c r="O384" s="68"/>
      <c r="P384" s="68"/>
      <c r="Q384" s="68"/>
      <c r="R384" s="68"/>
      <c r="S384" s="68"/>
      <c r="T384" s="69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T384" s="14" t="s">
        <v>125</v>
      </c>
      <c r="AU384" s="14" t="s">
        <v>86</v>
      </c>
    </row>
    <row r="385" spans="1:65" s="2" customFormat="1" ht="19.5">
      <c r="A385" s="31"/>
      <c r="B385" s="32"/>
      <c r="C385" s="33"/>
      <c r="D385" s="196" t="s">
        <v>127</v>
      </c>
      <c r="E385" s="33"/>
      <c r="F385" s="201" t="s">
        <v>128</v>
      </c>
      <c r="G385" s="33"/>
      <c r="H385" s="33"/>
      <c r="I385" s="198"/>
      <c r="J385" s="33"/>
      <c r="K385" s="33"/>
      <c r="L385" s="36"/>
      <c r="M385" s="199"/>
      <c r="N385" s="200"/>
      <c r="O385" s="68"/>
      <c r="P385" s="68"/>
      <c r="Q385" s="68"/>
      <c r="R385" s="68"/>
      <c r="S385" s="68"/>
      <c r="T385" s="69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T385" s="14" t="s">
        <v>127</v>
      </c>
      <c r="AU385" s="14" t="s">
        <v>86</v>
      </c>
    </row>
    <row r="386" spans="1:65" s="2" customFormat="1" ht="24">
      <c r="A386" s="31"/>
      <c r="B386" s="32"/>
      <c r="C386" s="183" t="s">
        <v>661</v>
      </c>
      <c r="D386" s="183" t="s">
        <v>118</v>
      </c>
      <c r="E386" s="184" t="s">
        <v>662</v>
      </c>
      <c r="F386" s="185" t="s">
        <v>663</v>
      </c>
      <c r="G386" s="186" t="s">
        <v>121</v>
      </c>
      <c r="H386" s="187">
        <v>400</v>
      </c>
      <c r="I386" s="188"/>
      <c r="J386" s="189">
        <f>ROUND(I386*H386,2)</f>
        <v>0</v>
      </c>
      <c r="K386" s="185" t="s">
        <v>122</v>
      </c>
      <c r="L386" s="36"/>
      <c r="M386" s="190" t="s">
        <v>1</v>
      </c>
      <c r="N386" s="191" t="s">
        <v>42</v>
      </c>
      <c r="O386" s="68"/>
      <c r="P386" s="192">
        <f>O386*H386</f>
        <v>0</v>
      </c>
      <c r="Q386" s="192">
        <v>0</v>
      </c>
      <c r="R386" s="192">
        <f>Q386*H386</f>
        <v>0</v>
      </c>
      <c r="S386" s="192">
        <v>0</v>
      </c>
      <c r="T386" s="193">
        <f>S386*H386</f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194" t="s">
        <v>123</v>
      </c>
      <c r="AT386" s="194" t="s">
        <v>118</v>
      </c>
      <c r="AU386" s="194" t="s">
        <v>86</v>
      </c>
      <c r="AY386" s="14" t="s">
        <v>115</v>
      </c>
      <c r="BE386" s="195">
        <f>IF(N386="základní",J386,0)</f>
        <v>0</v>
      </c>
      <c r="BF386" s="195">
        <f>IF(N386="snížená",J386,0)</f>
        <v>0</v>
      </c>
      <c r="BG386" s="195">
        <f>IF(N386="zákl. přenesená",J386,0)</f>
        <v>0</v>
      </c>
      <c r="BH386" s="195">
        <f>IF(N386="sníž. přenesená",J386,0)</f>
        <v>0</v>
      </c>
      <c r="BI386" s="195">
        <f>IF(N386="nulová",J386,0)</f>
        <v>0</v>
      </c>
      <c r="BJ386" s="14" t="s">
        <v>84</v>
      </c>
      <c r="BK386" s="195">
        <f>ROUND(I386*H386,2)</f>
        <v>0</v>
      </c>
      <c r="BL386" s="14" t="s">
        <v>123</v>
      </c>
      <c r="BM386" s="194" t="s">
        <v>664</v>
      </c>
    </row>
    <row r="387" spans="1:65" s="2" customFormat="1" ht="58.5">
      <c r="A387" s="31"/>
      <c r="B387" s="32"/>
      <c r="C387" s="33"/>
      <c r="D387" s="196" t="s">
        <v>125</v>
      </c>
      <c r="E387" s="33"/>
      <c r="F387" s="197" t="s">
        <v>665</v>
      </c>
      <c r="G387" s="33"/>
      <c r="H387" s="33"/>
      <c r="I387" s="198"/>
      <c r="J387" s="33"/>
      <c r="K387" s="33"/>
      <c r="L387" s="36"/>
      <c r="M387" s="199"/>
      <c r="N387" s="200"/>
      <c r="O387" s="68"/>
      <c r="P387" s="68"/>
      <c r="Q387" s="68"/>
      <c r="R387" s="68"/>
      <c r="S387" s="68"/>
      <c r="T387" s="69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T387" s="14" t="s">
        <v>125</v>
      </c>
      <c r="AU387" s="14" t="s">
        <v>86</v>
      </c>
    </row>
    <row r="388" spans="1:65" s="2" customFormat="1" ht="21.75" customHeight="1">
      <c r="A388" s="31"/>
      <c r="B388" s="32"/>
      <c r="C388" s="183" t="s">
        <v>666</v>
      </c>
      <c r="D388" s="183" t="s">
        <v>118</v>
      </c>
      <c r="E388" s="184" t="s">
        <v>667</v>
      </c>
      <c r="F388" s="185" t="s">
        <v>668</v>
      </c>
      <c r="G388" s="186" t="s">
        <v>121</v>
      </c>
      <c r="H388" s="187">
        <v>400</v>
      </c>
      <c r="I388" s="188"/>
      <c r="J388" s="189">
        <f>ROUND(I388*H388,2)</f>
        <v>0</v>
      </c>
      <c r="K388" s="185" t="s">
        <v>122</v>
      </c>
      <c r="L388" s="36"/>
      <c r="M388" s="190" t="s">
        <v>1</v>
      </c>
      <c r="N388" s="191" t="s">
        <v>42</v>
      </c>
      <c r="O388" s="68"/>
      <c r="P388" s="192">
        <f>O388*H388</f>
        <v>0</v>
      </c>
      <c r="Q388" s="192">
        <v>0</v>
      </c>
      <c r="R388" s="192">
        <f>Q388*H388</f>
        <v>0</v>
      </c>
      <c r="S388" s="192">
        <v>0</v>
      </c>
      <c r="T388" s="193">
        <f>S388*H388</f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94" t="s">
        <v>123</v>
      </c>
      <c r="AT388" s="194" t="s">
        <v>118</v>
      </c>
      <c r="AU388" s="194" t="s">
        <v>86</v>
      </c>
      <c r="AY388" s="14" t="s">
        <v>115</v>
      </c>
      <c r="BE388" s="195">
        <f>IF(N388="základní",J388,0)</f>
        <v>0</v>
      </c>
      <c r="BF388" s="195">
        <f>IF(N388="snížená",J388,0)</f>
        <v>0</v>
      </c>
      <c r="BG388" s="195">
        <f>IF(N388="zákl. přenesená",J388,0)</f>
        <v>0</v>
      </c>
      <c r="BH388" s="195">
        <f>IF(N388="sníž. přenesená",J388,0)</f>
        <v>0</v>
      </c>
      <c r="BI388" s="195">
        <f>IF(N388="nulová",J388,0)</f>
        <v>0</v>
      </c>
      <c r="BJ388" s="14" t="s">
        <v>84</v>
      </c>
      <c r="BK388" s="195">
        <f>ROUND(I388*H388,2)</f>
        <v>0</v>
      </c>
      <c r="BL388" s="14" t="s">
        <v>123</v>
      </c>
      <c r="BM388" s="194" t="s">
        <v>669</v>
      </c>
    </row>
    <row r="389" spans="1:65" s="2" customFormat="1" ht="48.75">
      <c r="A389" s="31"/>
      <c r="B389" s="32"/>
      <c r="C389" s="33"/>
      <c r="D389" s="196" t="s">
        <v>125</v>
      </c>
      <c r="E389" s="33"/>
      <c r="F389" s="197" t="s">
        <v>670</v>
      </c>
      <c r="G389" s="33"/>
      <c r="H389" s="33"/>
      <c r="I389" s="198"/>
      <c r="J389" s="33"/>
      <c r="K389" s="33"/>
      <c r="L389" s="36"/>
      <c r="M389" s="199"/>
      <c r="N389" s="200"/>
      <c r="O389" s="68"/>
      <c r="P389" s="68"/>
      <c r="Q389" s="68"/>
      <c r="R389" s="68"/>
      <c r="S389" s="68"/>
      <c r="T389" s="69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T389" s="14" t="s">
        <v>125</v>
      </c>
      <c r="AU389" s="14" t="s">
        <v>86</v>
      </c>
    </row>
    <row r="390" spans="1:65" s="2" customFormat="1" ht="24">
      <c r="A390" s="31"/>
      <c r="B390" s="32"/>
      <c r="C390" s="183" t="s">
        <v>671</v>
      </c>
      <c r="D390" s="183" t="s">
        <v>118</v>
      </c>
      <c r="E390" s="184" t="s">
        <v>672</v>
      </c>
      <c r="F390" s="185" t="s">
        <v>673</v>
      </c>
      <c r="G390" s="186" t="s">
        <v>121</v>
      </c>
      <c r="H390" s="187">
        <v>400</v>
      </c>
      <c r="I390" s="188"/>
      <c r="J390" s="189">
        <f>ROUND(I390*H390,2)</f>
        <v>0</v>
      </c>
      <c r="K390" s="185" t="s">
        <v>122</v>
      </c>
      <c r="L390" s="36"/>
      <c r="M390" s="190" t="s">
        <v>1</v>
      </c>
      <c r="N390" s="191" t="s">
        <v>42</v>
      </c>
      <c r="O390" s="68"/>
      <c r="P390" s="192">
        <f>O390*H390</f>
        <v>0</v>
      </c>
      <c r="Q390" s="192">
        <v>0</v>
      </c>
      <c r="R390" s="192">
        <f>Q390*H390</f>
        <v>0</v>
      </c>
      <c r="S390" s="192">
        <v>0</v>
      </c>
      <c r="T390" s="193">
        <f>S390*H390</f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94" t="s">
        <v>123</v>
      </c>
      <c r="AT390" s="194" t="s">
        <v>118</v>
      </c>
      <c r="AU390" s="194" t="s">
        <v>86</v>
      </c>
      <c r="AY390" s="14" t="s">
        <v>115</v>
      </c>
      <c r="BE390" s="195">
        <f>IF(N390="základní",J390,0)</f>
        <v>0</v>
      </c>
      <c r="BF390" s="195">
        <f>IF(N390="snížená",J390,0)</f>
        <v>0</v>
      </c>
      <c r="BG390" s="195">
        <f>IF(N390="zákl. přenesená",J390,0)</f>
        <v>0</v>
      </c>
      <c r="BH390" s="195">
        <f>IF(N390="sníž. přenesená",J390,0)</f>
        <v>0</v>
      </c>
      <c r="BI390" s="195">
        <f>IF(N390="nulová",J390,0)</f>
        <v>0</v>
      </c>
      <c r="BJ390" s="14" t="s">
        <v>84</v>
      </c>
      <c r="BK390" s="195">
        <f>ROUND(I390*H390,2)</f>
        <v>0</v>
      </c>
      <c r="BL390" s="14" t="s">
        <v>123</v>
      </c>
      <c r="BM390" s="194" t="s">
        <v>674</v>
      </c>
    </row>
    <row r="391" spans="1:65" s="2" customFormat="1" ht="58.5">
      <c r="A391" s="31"/>
      <c r="B391" s="32"/>
      <c r="C391" s="33"/>
      <c r="D391" s="196" t="s">
        <v>125</v>
      </c>
      <c r="E391" s="33"/>
      <c r="F391" s="197" t="s">
        <v>675</v>
      </c>
      <c r="G391" s="33"/>
      <c r="H391" s="33"/>
      <c r="I391" s="198"/>
      <c r="J391" s="33"/>
      <c r="K391" s="33"/>
      <c r="L391" s="36"/>
      <c r="M391" s="199"/>
      <c r="N391" s="200"/>
      <c r="O391" s="68"/>
      <c r="P391" s="68"/>
      <c r="Q391" s="68"/>
      <c r="R391" s="68"/>
      <c r="S391" s="68"/>
      <c r="T391" s="69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T391" s="14" t="s">
        <v>125</v>
      </c>
      <c r="AU391" s="14" t="s">
        <v>86</v>
      </c>
    </row>
    <row r="392" spans="1:65" s="2" customFormat="1" ht="21.75" customHeight="1">
      <c r="A392" s="31"/>
      <c r="B392" s="32"/>
      <c r="C392" s="183" t="s">
        <v>676</v>
      </c>
      <c r="D392" s="183" t="s">
        <v>118</v>
      </c>
      <c r="E392" s="184" t="s">
        <v>677</v>
      </c>
      <c r="F392" s="185" t="s">
        <v>678</v>
      </c>
      <c r="G392" s="186" t="s">
        <v>121</v>
      </c>
      <c r="H392" s="187">
        <v>400</v>
      </c>
      <c r="I392" s="188"/>
      <c r="J392" s="189">
        <f>ROUND(I392*H392,2)</f>
        <v>0</v>
      </c>
      <c r="K392" s="185" t="s">
        <v>122</v>
      </c>
      <c r="L392" s="36"/>
      <c r="M392" s="190" t="s">
        <v>1</v>
      </c>
      <c r="N392" s="191" t="s">
        <v>42</v>
      </c>
      <c r="O392" s="68"/>
      <c r="P392" s="192">
        <f>O392*H392</f>
        <v>0</v>
      </c>
      <c r="Q392" s="192">
        <v>0</v>
      </c>
      <c r="R392" s="192">
        <f>Q392*H392</f>
        <v>0</v>
      </c>
      <c r="S392" s="192">
        <v>0</v>
      </c>
      <c r="T392" s="193">
        <f>S392*H392</f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94" t="s">
        <v>123</v>
      </c>
      <c r="AT392" s="194" t="s">
        <v>118</v>
      </c>
      <c r="AU392" s="194" t="s">
        <v>86</v>
      </c>
      <c r="AY392" s="14" t="s">
        <v>115</v>
      </c>
      <c r="BE392" s="195">
        <f>IF(N392="základní",J392,0)</f>
        <v>0</v>
      </c>
      <c r="BF392" s="195">
        <f>IF(N392="snížená",J392,0)</f>
        <v>0</v>
      </c>
      <c r="BG392" s="195">
        <f>IF(N392="zákl. přenesená",J392,0)</f>
        <v>0</v>
      </c>
      <c r="BH392" s="195">
        <f>IF(N392="sníž. přenesená",J392,0)</f>
        <v>0</v>
      </c>
      <c r="BI392" s="195">
        <f>IF(N392="nulová",J392,0)</f>
        <v>0</v>
      </c>
      <c r="BJ392" s="14" t="s">
        <v>84</v>
      </c>
      <c r="BK392" s="195">
        <f>ROUND(I392*H392,2)</f>
        <v>0</v>
      </c>
      <c r="BL392" s="14" t="s">
        <v>123</v>
      </c>
      <c r="BM392" s="194" t="s">
        <v>679</v>
      </c>
    </row>
    <row r="393" spans="1:65" s="2" customFormat="1" ht="48.75">
      <c r="A393" s="31"/>
      <c r="B393" s="32"/>
      <c r="C393" s="33"/>
      <c r="D393" s="196" t="s">
        <v>125</v>
      </c>
      <c r="E393" s="33"/>
      <c r="F393" s="197" t="s">
        <v>680</v>
      </c>
      <c r="G393" s="33"/>
      <c r="H393" s="33"/>
      <c r="I393" s="198"/>
      <c r="J393" s="33"/>
      <c r="K393" s="33"/>
      <c r="L393" s="36"/>
      <c r="M393" s="199"/>
      <c r="N393" s="200"/>
      <c r="O393" s="68"/>
      <c r="P393" s="68"/>
      <c r="Q393" s="68"/>
      <c r="R393" s="68"/>
      <c r="S393" s="68"/>
      <c r="T393" s="69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T393" s="14" t="s">
        <v>125</v>
      </c>
      <c r="AU393" s="14" t="s">
        <v>86</v>
      </c>
    </row>
    <row r="394" spans="1:65" s="2" customFormat="1" ht="16.5" customHeight="1">
      <c r="A394" s="31"/>
      <c r="B394" s="32"/>
      <c r="C394" s="183" t="s">
        <v>681</v>
      </c>
      <c r="D394" s="183" t="s">
        <v>118</v>
      </c>
      <c r="E394" s="184" t="s">
        <v>682</v>
      </c>
      <c r="F394" s="185" t="s">
        <v>683</v>
      </c>
      <c r="G394" s="186" t="s">
        <v>184</v>
      </c>
      <c r="H394" s="187">
        <v>40</v>
      </c>
      <c r="I394" s="188"/>
      <c r="J394" s="189">
        <f>ROUND(I394*H394,2)</f>
        <v>0</v>
      </c>
      <c r="K394" s="185" t="s">
        <v>122</v>
      </c>
      <c r="L394" s="36"/>
      <c r="M394" s="190" t="s">
        <v>1</v>
      </c>
      <c r="N394" s="191" t="s">
        <v>42</v>
      </c>
      <c r="O394" s="68"/>
      <c r="P394" s="192">
        <f>O394*H394</f>
        <v>0</v>
      </c>
      <c r="Q394" s="192">
        <v>0</v>
      </c>
      <c r="R394" s="192">
        <f>Q394*H394</f>
        <v>0</v>
      </c>
      <c r="S394" s="192">
        <v>0</v>
      </c>
      <c r="T394" s="193">
        <f>S394*H394</f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194" t="s">
        <v>123</v>
      </c>
      <c r="AT394" s="194" t="s">
        <v>118</v>
      </c>
      <c r="AU394" s="194" t="s">
        <v>86</v>
      </c>
      <c r="AY394" s="14" t="s">
        <v>115</v>
      </c>
      <c r="BE394" s="195">
        <f>IF(N394="základní",J394,0)</f>
        <v>0</v>
      </c>
      <c r="BF394" s="195">
        <f>IF(N394="snížená",J394,0)</f>
        <v>0</v>
      </c>
      <c r="BG394" s="195">
        <f>IF(N394="zákl. přenesená",J394,0)</f>
        <v>0</v>
      </c>
      <c r="BH394" s="195">
        <f>IF(N394="sníž. přenesená",J394,0)</f>
        <v>0</v>
      </c>
      <c r="BI394" s="195">
        <f>IF(N394="nulová",J394,0)</f>
        <v>0</v>
      </c>
      <c r="BJ394" s="14" t="s">
        <v>84</v>
      </c>
      <c r="BK394" s="195">
        <f>ROUND(I394*H394,2)</f>
        <v>0</v>
      </c>
      <c r="BL394" s="14" t="s">
        <v>123</v>
      </c>
      <c r="BM394" s="194" t="s">
        <v>684</v>
      </c>
    </row>
    <row r="395" spans="1:65" s="2" customFormat="1" ht="19.5">
      <c r="A395" s="31"/>
      <c r="B395" s="32"/>
      <c r="C395" s="33"/>
      <c r="D395" s="196" t="s">
        <v>125</v>
      </c>
      <c r="E395" s="33"/>
      <c r="F395" s="197" t="s">
        <v>685</v>
      </c>
      <c r="G395" s="33"/>
      <c r="H395" s="33"/>
      <c r="I395" s="198"/>
      <c r="J395" s="33"/>
      <c r="K395" s="33"/>
      <c r="L395" s="36"/>
      <c r="M395" s="199"/>
      <c r="N395" s="200"/>
      <c r="O395" s="68"/>
      <c r="P395" s="68"/>
      <c r="Q395" s="68"/>
      <c r="R395" s="68"/>
      <c r="S395" s="68"/>
      <c r="T395" s="69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T395" s="14" t="s">
        <v>125</v>
      </c>
      <c r="AU395" s="14" t="s">
        <v>86</v>
      </c>
    </row>
    <row r="396" spans="1:65" s="2" customFormat="1" ht="19.5">
      <c r="A396" s="31"/>
      <c r="B396" s="32"/>
      <c r="C396" s="33"/>
      <c r="D396" s="196" t="s">
        <v>127</v>
      </c>
      <c r="E396" s="33"/>
      <c r="F396" s="201" t="s">
        <v>686</v>
      </c>
      <c r="G396" s="33"/>
      <c r="H396" s="33"/>
      <c r="I396" s="198"/>
      <c r="J396" s="33"/>
      <c r="K396" s="33"/>
      <c r="L396" s="36"/>
      <c r="M396" s="199"/>
      <c r="N396" s="200"/>
      <c r="O396" s="68"/>
      <c r="P396" s="68"/>
      <c r="Q396" s="68"/>
      <c r="R396" s="68"/>
      <c r="S396" s="68"/>
      <c r="T396" s="69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T396" s="14" t="s">
        <v>127</v>
      </c>
      <c r="AU396" s="14" t="s">
        <v>86</v>
      </c>
    </row>
    <row r="397" spans="1:65" s="2" customFormat="1" ht="16.5" customHeight="1">
      <c r="A397" s="31"/>
      <c r="B397" s="32"/>
      <c r="C397" s="183" t="s">
        <v>687</v>
      </c>
      <c r="D397" s="183" t="s">
        <v>118</v>
      </c>
      <c r="E397" s="184" t="s">
        <v>688</v>
      </c>
      <c r="F397" s="185" t="s">
        <v>689</v>
      </c>
      <c r="G397" s="186" t="s">
        <v>184</v>
      </c>
      <c r="H397" s="187">
        <v>40</v>
      </c>
      <c r="I397" s="188"/>
      <c r="J397" s="189">
        <f>ROUND(I397*H397,2)</f>
        <v>0</v>
      </c>
      <c r="K397" s="185" t="s">
        <v>122</v>
      </c>
      <c r="L397" s="36"/>
      <c r="M397" s="190" t="s">
        <v>1</v>
      </c>
      <c r="N397" s="191" t="s">
        <v>42</v>
      </c>
      <c r="O397" s="68"/>
      <c r="P397" s="192">
        <f>O397*H397</f>
        <v>0</v>
      </c>
      <c r="Q397" s="192">
        <v>0</v>
      </c>
      <c r="R397" s="192">
        <f>Q397*H397</f>
        <v>0</v>
      </c>
      <c r="S397" s="192">
        <v>0</v>
      </c>
      <c r="T397" s="193">
        <f>S397*H397</f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94" t="s">
        <v>123</v>
      </c>
      <c r="AT397" s="194" t="s">
        <v>118</v>
      </c>
      <c r="AU397" s="194" t="s">
        <v>86</v>
      </c>
      <c r="AY397" s="14" t="s">
        <v>115</v>
      </c>
      <c r="BE397" s="195">
        <f>IF(N397="základní",J397,0)</f>
        <v>0</v>
      </c>
      <c r="BF397" s="195">
        <f>IF(N397="snížená",J397,0)</f>
        <v>0</v>
      </c>
      <c r="BG397" s="195">
        <f>IF(N397="zákl. přenesená",J397,0)</f>
        <v>0</v>
      </c>
      <c r="BH397" s="195">
        <f>IF(N397="sníž. přenesená",J397,0)</f>
        <v>0</v>
      </c>
      <c r="BI397" s="195">
        <f>IF(N397="nulová",J397,0)</f>
        <v>0</v>
      </c>
      <c r="BJ397" s="14" t="s">
        <v>84</v>
      </c>
      <c r="BK397" s="195">
        <f>ROUND(I397*H397,2)</f>
        <v>0</v>
      </c>
      <c r="BL397" s="14" t="s">
        <v>123</v>
      </c>
      <c r="BM397" s="194" t="s">
        <v>690</v>
      </c>
    </row>
    <row r="398" spans="1:65" s="2" customFormat="1" ht="19.5">
      <c r="A398" s="31"/>
      <c r="B398" s="32"/>
      <c r="C398" s="33"/>
      <c r="D398" s="196" t="s">
        <v>125</v>
      </c>
      <c r="E398" s="33"/>
      <c r="F398" s="197" t="s">
        <v>691</v>
      </c>
      <c r="G398" s="33"/>
      <c r="H398" s="33"/>
      <c r="I398" s="198"/>
      <c r="J398" s="33"/>
      <c r="K398" s="33"/>
      <c r="L398" s="36"/>
      <c r="M398" s="199"/>
      <c r="N398" s="200"/>
      <c r="O398" s="68"/>
      <c r="P398" s="68"/>
      <c r="Q398" s="68"/>
      <c r="R398" s="68"/>
      <c r="S398" s="68"/>
      <c r="T398" s="69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T398" s="14" t="s">
        <v>125</v>
      </c>
      <c r="AU398" s="14" t="s">
        <v>86</v>
      </c>
    </row>
    <row r="399" spans="1:65" s="2" customFormat="1" ht="19.5">
      <c r="A399" s="31"/>
      <c r="B399" s="32"/>
      <c r="C399" s="33"/>
      <c r="D399" s="196" t="s">
        <v>127</v>
      </c>
      <c r="E399" s="33"/>
      <c r="F399" s="201" t="s">
        <v>686</v>
      </c>
      <c r="G399" s="33"/>
      <c r="H399" s="33"/>
      <c r="I399" s="198"/>
      <c r="J399" s="33"/>
      <c r="K399" s="33"/>
      <c r="L399" s="36"/>
      <c r="M399" s="199"/>
      <c r="N399" s="200"/>
      <c r="O399" s="68"/>
      <c r="P399" s="68"/>
      <c r="Q399" s="68"/>
      <c r="R399" s="68"/>
      <c r="S399" s="68"/>
      <c r="T399" s="69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T399" s="14" t="s">
        <v>127</v>
      </c>
      <c r="AU399" s="14" t="s">
        <v>86</v>
      </c>
    </row>
    <row r="400" spans="1:65" s="2" customFormat="1" ht="16.5" customHeight="1">
      <c r="A400" s="31"/>
      <c r="B400" s="32"/>
      <c r="C400" s="183" t="s">
        <v>692</v>
      </c>
      <c r="D400" s="183" t="s">
        <v>118</v>
      </c>
      <c r="E400" s="184" t="s">
        <v>693</v>
      </c>
      <c r="F400" s="185" t="s">
        <v>694</v>
      </c>
      <c r="G400" s="186" t="s">
        <v>121</v>
      </c>
      <c r="H400" s="187">
        <v>1200</v>
      </c>
      <c r="I400" s="188"/>
      <c r="J400" s="189">
        <f>ROUND(I400*H400,2)</f>
        <v>0</v>
      </c>
      <c r="K400" s="185" t="s">
        <v>122</v>
      </c>
      <c r="L400" s="36"/>
      <c r="M400" s="190" t="s">
        <v>1</v>
      </c>
      <c r="N400" s="191" t="s">
        <v>42</v>
      </c>
      <c r="O400" s="68"/>
      <c r="P400" s="192">
        <f>O400*H400</f>
        <v>0</v>
      </c>
      <c r="Q400" s="192">
        <v>0</v>
      </c>
      <c r="R400" s="192">
        <f>Q400*H400</f>
        <v>0</v>
      </c>
      <c r="S400" s="192">
        <v>0</v>
      </c>
      <c r="T400" s="193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94" t="s">
        <v>123</v>
      </c>
      <c r="AT400" s="194" t="s">
        <v>118</v>
      </c>
      <c r="AU400" s="194" t="s">
        <v>86</v>
      </c>
      <c r="AY400" s="14" t="s">
        <v>115</v>
      </c>
      <c r="BE400" s="195">
        <f>IF(N400="základní",J400,0)</f>
        <v>0</v>
      </c>
      <c r="BF400" s="195">
        <f>IF(N400="snížená",J400,0)</f>
        <v>0</v>
      </c>
      <c r="BG400" s="195">
        <f>IF(N400="zákl. přenesená",J400,0)</f>
        <v>0</v>
      </c>
      <c r="BH400" s="195">
        <f>IF(N400="sníž. přenesená",J400,0)</f>
        <v>0</v>
      </c>
      <c r="BI400" s="195">
        <f>IF(N400="nulová",J400,0)</f>
        <v>0</v>
      </c>
      <c r="BJ400" s="14" t="s">
        <v>84</v>
      </c>
      <c r="BK400" s="195">
        <f>ROUND(I400*H400,2)</f>
        <v>0</v>
      </c>
      <c r="BL400" s="14" t="s">
        <v>123</v>
      </c>
      <c r="BM400" s="194" t="s">
        <v>695</v>
      </c>
    </row>
    <row r="401" spans="1:65" s="2" customFormat="1" ht="39">
      <c r="A401" s="31"/>
      <c r="B401" s="32"/>
      <c r="C401" s="33"/>
      <c r="D401" s="196" t="s">
        <v>125</v>
      </c>
      <c r="E401" s="33"/>
      <c r="F401" s="197" t="s">
        <v>696</v>
      </c>
      <c r="G401" s="33"/>
      <c r="H401" s="33"/>
      <c r="I401" s="198"/>
      <c r="J401" s="33"/>
      <c r="K401" s="33"/>
      <c r="L401" s="36"/>
      <c r="M401" s="199"/>
      <c r="N401" s="200"/>
      <c r="O401" s="68"/>
      <c r="P401" s="68"/>
      <c r="Q401" s="68"/>
      <c r="R401" s="68"/>
      <c r="S401" s="68"/>
      <c r="T401" s="69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4" t="s">
        <v>125</v>
      </c>
      <c r="AU401" s="14" t="s">
        <v>86</v>
      </c>
    </row>
    <row r="402" spans="1:65" s="2" customFormat="1" ht="16.5" customHeight="1">
      <c r="A402" s="31"/>
      <c r="B402" s="32"/>
      <c r="C402" s="183" t="s">
        <v>697</v>
      </c>
      <c r="D402" s="183" t="s">
        <v>118</v>
      </c>
      <c r="E402" s="184" t="s">
        <v>698</v>
      </c>
      <c r="F402" s="185" t="s">
        <v>699</v>
      </c>
      <c r="G402" s="186" t="s">
        <v>121</v>
      </c>
      <c r="H402" s="187">
        <v>800</v>
      </c>
      <c r="I402" s="188"/>
      <c r="J402" s="189">
        <f>ROUND(I402*H402,2)</f>
        <v>0</v>
      </c>
      <c r="K402" s="185" t="s">
        <v>122</v>
      </c>
      <c r="L402" s="36"/>
      <c r="M402" s="190" t="s">
        <v>1</v>
      </c>
      <c r="N402" s="191" t="s">
        <v>42</v>
      </c>
      <c r="O402" s="68"/>
      <c r="P402" s="192">
        <f>O402*H402</f>
        <v>0</v>
      </c>
      <c r="Q402" s="192">
        <v>0</v>
      </c>
      <c r="R402" s="192">
        <f>Q402*H402</f>
        <v>0</v>
      </c>
      <c r="S402" s="192">
        <v>0</v>
      </c>
      <c r="T402" s="193">
        <f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4" t="s">
        <v>123</v>
      </c>
      <c r="AT402" s="194" t="s">
        <v>118</v>
      </c>
      <c r="AU402" s="194" t="s">
        <v>86</v>
      </c>
      <c r="AY402" s="14" t="s">
        <v>115</v>
      </c>
      <c r="BE402" s="195">
        <f>IF(N402="základní",J402,0)</f>
        <v>0</v>
      </c>
      <c r="BF402" s="195">
        <f>IF(N402="snížená",J402,0)</f>
        <v>0</v>
      </c>
      <c r="BG402" s="195">
        <f>IF(N402="zákl. přenesená",J402,0)</f>
        <v>0</v>
      </c>
      <c r="BH402" s="195">
        <f>IF(N402="sníž. přenesená",J402,0)</f>
        <v>0</v>
      </c>
      <c r="BI402" s="195">
        <f>IF(N402="nulová",J402,0)</f>
        <v>0</v>
      </c>
      <c r="BJ402" s="14" t="s">
        <v>84</v>
      </c>
      <c r="BK402" s="195">
        <f>ROUND(I402*H402,2)</f>
        <v>0</v>
      </c>
      <c r="BL402" s="14" t="s">
        <v>123</v>
      </c>
      <c r="BM402" s="194" t="s">
        <v>700</v>
      </c>
    </row>
    <row r="403" spans="1:65" s="2" customFormat="1" ht="19.5">
      <c r="A403" s="31"/>
      <c r="B403" s="32"/>
      <c r="C403" s="33"/>
      <c r="D403" s="196" t="s">
        <v>125</v>
      </c>
      <c r="E403" s="33"/>
      <c r="F403" s="197" t="s">
        <v>701</v>
      </c>
      <c r="G403" s="33"/>
      <c r="H403" s="33"/>
      <c r="I403" s="198"/>
      <c r="J403" s="33"/>
      <c r="K403" s="33"/>
      <c r="L403" s="36"/>
      <c r="M403" s="199"/>
      <c r="N403" s="200"/>
      <c r="O403" s="68"/>
      <c r="P403" s="68"/>
      <c r="Q403" s="68"/>
      <c r="R403" s="68"/>
      <c r="S403" s="68"/>
      <c r="T403" s="69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T403" s="14" t="s">
        <v>125</v>
      </c>
      <c r="AU403" s="14" t="s">
        <v>86</v>
      </c>
    </row>
    <row r="404" spans="1:65" s="2" customFormat="1" ht="19.5">
      <c r="A404" s="31"/>
      <c r="B404" s="32"/>
      <c r="C404" s="33"/>
      <c r="D404" s="196" t="s">
        <v>127</v>
      </c>
      <c r="E404" s="33"/>
      <c r="F404" s="201" t="s">
        <v>702</v>
      </c>
      <c r="G404" s="33"/>
      <c r="H404" s="33"/>
      <c r="I404" s="198"/>
      <c r="J404" s="33"/>
      <c r="K404" s="33"/>
      <c r="L404" s="36"/>
      <c r="M404" s="199"/>
      <c r="N404" s="200"/>
      <c r="O404" s="68"/>
      <c r="P404" s="68"/>
      <c r="Q404" s="68"/>
      <c r="R404" s="68"/>
      <c r="S404" s="68"/>
      <c r="T404" s="69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T404" s="14" t="s">
        <v>127</v>
      </c>
      <c r="AU404" s="14" t="s">
        <v>86</v>
      </c>
    </row>
    <row r="405" spans="1:65" s="2" customFormat="1" ht="16.5" customHeight="1">
      <c r="A405" s="31"/>
      <c r="B405" s="32"/>
      <c r="C405" s="183" t="s">
        <v>703</v>
      </c>
      <c r="D405" s="183" t="s">
        <v>118</v>
      </c>
      <c r="E405" s="184" t="s">
        <v>704</v>
      </c>
      <c r="F405" s="185" t="s">
        <v>705</v>
      </c>
      <c r="G405" s="186" t="s">
        <v>121</v>
      </c>
      <c r="H405" s="187">
        <v>1200</v>
      </c>
      <c r="I405" s="188"/>
      <c r="J405" s="189">
        <f>ROUND(I405*H405,2)</f>
        <v>0</v>
      </c>
      <c r="K405" s="185" t="s">
        <v>122</v>
      </c>
      <c r="L405" s="36"/>
      <c r="M405" s="190" t="s">
        <v>1</v>
      </c>
      <c r="N405" s="191" t="s">
        <v>42</v>
      </c>
      <c r="O405" s="68"/>
      <c r="P405" s="192">
        <f>O405*H405</f>
        <v>0</v>
      </c>
      <c r="Q405" s="192">
        <v>0</v>
      </c>
      <c r="R405" s="192">
        <f>Q405*H405</f>
        <v>0</v>
      </c>
      <c r="S405" s="192">
        <v>0</v>
      </c>
      <c r="T405" s="193">
        <f>S405*H405</f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94" t="s">
        <v>123</v>
      </c>
      <c r="AT405" s="194" t="s">
        <v>118</v>
      </c>
      <c r="AU405" s="194" t="s">
        <v>86</v>
      </c>
      <c r="AY405" s="14" t="s">
        <v>115</v>
      </c>
      <c r="BE405" s="195">
        <f>IF(N405="základní",J405,0)</f>
        <v>0</v>
      </c>
      <c r="BF405" s="195">
        <f>IF(N405="snížená",J405,0)</f>
        <v>0</v>
      </c>
      <c r="BG405" s="195">
        <f>IF(N405="zákl. přenesená",J405,0)</f>
        <v>0</v>
      </c>
      <c r="BH405" s="195">
        <f>IF(N405="sníž. přenesená",J405,0)</f>
        <v>0</v>
      </c>
      <c r="BI405" s="195">
        <f>IF(N405="nulová",J405,0)</f>
        <v>0</v>
      </c>
      <c r="BJ405" s="14" t="s">
        <v>84</v>
      </c>
      <c r="BK405" s="195">
        <f>ROUND(I405*H405,2)</f>
        <v>0</v>
      </c>
      <c r="BL405" s="14" t="s">
        <v>123</v>
      </c>
      <c r="BM405" s="194" t="s">
        <v>706</v>
      </c>
    </row>
    <row r="406" spans="1:65" s="2" customFormat="1" ht="19.5">
      <c r="A406" s="31"/>
      <c r="B406" s="32"/>
      <c r="C406" s="33"/>
      <c r="D406" s="196" t="s">
        <v>125</v>
      </c>
      <c r="E406" s="33"/>
      <c r="F406" s="197" t="s">
        <v>707</v>
      </c>
      <c r="G406" s="33"/>
      <c r="H406" s="33"/>
      <c r="I406" s="198"/>
      <c r="J406" s="33"/>
      <c r="K406" s="33"/>
      <c r="L406" s="36"/>
      <c r="M406" s="199"/>
      <c r="N406" s="200"/>
      <c r="O406" s="68"/>
      <c r="P406" s="68"/>
      <c r="Q406" s="68"/>
      <c r="R406" s="68"/>
      <c r="S406" s="68"/>
      <c r="T406" s="69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T406" s="14" t="s">
        <v>125</v>
      </c>
      <c r="AU406" s="14" t="s">
        <v>86</v>
      </c>
    </row>
    <row r="407" spans="1:65" s="2" customFormat="1" ht="19.5">
      <c r="A407" s="31"/>
      <c r="B407" s="32"/>
      <c r="C407" s="33"/>
      <c r="D407" s="196" t="s">
        <v>127</v>
      </c>
      <c r="E407" s="33"/>
      <c r="F407" s="201" t="s">
        <v>702</v>
      </c>
      <c r="G407" s="33"/>
      <c r="H407" s="33"/>
      <c r="I407" s="198"/>
      <c r="J407" s="33"/>
      <c r="K407" s="33"/>
      <c r="L407" s="36"/>
      <c r="M407" s="199"/>
      <c r="N407" s="200"/>
      <c r="O407" s="68"/>
      <c r="P407" s="68"/>
      <c r="Q407" s="68"/>
      <c r="R407" s="68"/>
      <c r="S407" s="68"/>
      <c r="T407" s="69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T407" s="14" t="s">
        <v>127</v>
      </c>
      <c r="AU407" s="14" t="s">
        <v>86</v>
      </c>
    </row>
    <row r="408" spans="1:65" s="2" customFormat="1" ht="16.5" customHeight="1">
      <c r="A408" s="31"/>
      <c r="B408" s="32"/>
      <c r="C408" s="183" t="s">
        <v>708</v>
      </c>
      <c r="D408" s="183" t="s">
        <v>118</v>
      </c>
      <c r="E408" s="184" t="s">
        <v>709</v>
      </c>
      <c r="F408" s="185" t="s">
        <v>710</v>
      </c>
      <c r="G408" s="186" t="s">
        <v>121</v>
      </c>
      <c r="H408" s="187">
        <v>400</v>
      </c>
      <c r="I408" s="188"/>
      <c r="J408" s="189">
        <f>ROUND(I408*H408,2)</f>
        <v>0</v>
      </c>
      <c r="K408" s="185" t="s">
        <v>122</v>
      </c>
      <c r="L408" s="36"/>
      <c r="M408" s="190" t="s">
        <v>1</v>
      </c>
      <c r="N408" s="191" t="s">
        <v>42</v>
      </c>
      <c r="O408" s="68"/>
      <c r="P408" s="192">
        <f>O408*H408</f>
        <v>0</v>
      </c>
      <c r="Q408" s="192">
        <v>0</v>
      </c>
      <c r="R408" s="192">
        <f>Q408*H408</f>
        <v>0</v>
      </c>
      <c r="S408" s="192">
        <v>0</v>
      </c>
      <c r="T408" s="193">
        <f>S408*H408</f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94" t="s">
        <v>123</v>
      </c>
      <c r="AT408" s="194" t="s">
        <v>118</v>
      </c>
      <c r="AU408" s="194" t="s">
        <v>86</v>
      </c>
      <c r="AY408" s="14" t="s">
        <v>115</v>
      </c>
      <c r="BE408" s="195">
        <f>IF(N408="základní",J408,0)</f>
        <v>0</v>
      </c>
      <c r="BF408" s="195">
        <f>IF(N408="snížená",J408,0)</f>
        <v>0</v>
      </c>
      <c r="BG408" s="195">
        <f>IF(N408="zákl. přenesená",J408,0)</f>
        <v>0</v>
      </c>
      <c r="BH408" s="195">
        <f>IF(N408="sníž. přenesená",J408,0)</f>
        <v>0</v>
      </c>
      <c r="BI408" s="195">
        <f>IF(N408="nulová",J408,0)</f>
        <v>0</v>
      </c>
      <c r="BJ408" s="14" t="s">
        <v>84</v>
      </c>
      <c r="BK408" s="195">
        <f>ROUND(I408*H408,2)</f>
        <v>0</v>
      </c>
      <c r="BL408" s="14" t="s">
        <v>123</v>
      </c>
      <c r="BM408" s="194" t="s">
        <v>711</v>
      </c>
    </row>
    <row r="409" spans="1:65" s="2" customFormat="1" ht="19.5">
      <c r="A409" s="31"/>
      <c r="B409" s="32"/>
      <c r="C409" s="33"/>
      <c r="D409" s="196" t="s">
        <v>125</v>
      </c>
      <c r="E409" s="33"/>
      <c r="F409" s="197" t="s">
        <v>712</v>
      </c>
      <c r="G409" s="33"/>
      <c r="H409" s="33"/>
      <c r="I409" s="198"/>
      <c r="J409" s="33"/>
      <c r="K409" s="33"/>
      <c r="L409" s="36"/>
      <c r="M409" s="199"/>
      <c r="N409" s="200"/>
      <c r="O409" s="68"/>
      <c r="P409" s="68"/>
      <c r="Q409" s="68"/>
      <c r="R409" s="68"/>
      <c r="S409" s="68"/>
      <c r="T409" s="69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T409" s="14" t="s">
        <v>125</v>
      </c>
      <c r="AU409" s="14" t="s">
        <v>86</v>
      </c>
    </row>
    <row r="410" spans="1:65" s="2" customFormat="1" ht="19.5">
      <c r="A410" s="31"/>
      <c r="B410" s="32"/>
      <c r="C410" s="33"/>
      <c r="D410" s="196" t="s">
        <v>127</v>
      </c>
      <c r="E410" s="33"/>
      <c r="F410" s="201" t="s">
        <v>702</v>
      </c>
      <c r="G410" s="33"/>
      <c r="H410" s="33"/>
      <c r="I410" s="198"/>
      <c r="J410" s="33"/>
      <c r="K410" s="33"/>
      <c r="L410" s="36"/>
      <c r="M410" s="199"/>
      <c r="N410" s="200"/>
      <c r="O410" s="68"/>
      <c r="P410" s="68"/>
      <c r="Q410" s="68"/>
      <c r="R410" s="68"/>
      <c r="S410" s="68"/>
      <c r="T410" s="69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T410" s="14" t="s">
        <v>127</v>
      </c>
      <c r="AU410" s="14" t="s">
        <v>86</v>
      </c>
    </row>
    <row r="411" spans="1:65" s="2" customFormat="1" ht="16.5" customHeight="1">
      <c r="A411" s="31"/>
      <c r="B411" s="32"/>
      <c r="C411" s="183" t="s">
        <v>713</v>
      </c>
      <c r="D411" s="183" t="s">
        <v>118</v>
      </c>
      <c r="E411" s="184" t="s">
        <v>714</v>
      </c>
      <c r="F411" s="185" t="s">
        <v>715</v>
      </c>
      <c r="G411" s="186" t="s">
        <v>121</v>
      </c>
      <c r="H411" s="187">
        <v>400</v>
      </c>
      <c r="I411" s="188"/>
      <c r="J411" s="189">
        <f>ROUND(I411*H411,2)</f>
        <v>0</v>
      </c>
      <c r="K411" s="185" t="s">
        <v>122</v>
      </c>
      <c r="L411" s="36"/>
      <c r="M411" s="190" t="s">
        <v>1</v>
      </c>
      <c r="N411" s="191" t="s">
        <v>42</v>
      </c>
      <c r="O411" s="68"/>
      <c r="P411" s="192">
        <f>O411*H411</f>
        <v>0</v>
      </c>
      <c r="Q411" s="192">
        <v>0</v>
      </c>
      <c r="R411" s="192">
        <f>Q411*H411</f>
        <v>0</v>
      </c>
      <c r="S411" s="192">
        <v>0</v>
      </c>
      <c r="T411" s="193">
        <f>S411*H411</f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94" t="s">
        <v>123</v>
      </c>
      <c r="AT411" s="194" t="s">
        <v>118</v>
      </c>
      <c r="AU411" s="194" t="s">
        <v>86</v>
      </c>
      <c r="AY411" s="14" t="s">
        <v>115</v>
      </c>
      <c r="BE411" s="195">
        <f>IF(N411="základní",J411,0)</f>
        <v>0</v>
      </c>
      <c r="BF411" s="195">
        <f>IF(N411="snížená",J411,0)</f>
        <v>0</v>
      </c>
      <c r="BG411" s="195">
        <f>IF(N411="zákl. přenesená",J411,0)</f>
        <v>0</v>
      </c>
      <c r="BH411" s="195">
        <f>IF(N411="sníž. přenesená",J411,0)</f>
        <v>0</v>
      </c>
      <c r="BI411" s="195">
        <f>IF(N411="nulová",J411,0)</f>
        <v>0</v>
      </c>
      <c r="BJ411" s="14" t="s">
        <v>84</v>
      </c>
      <c r="BK411" s="195">
        <f>ROUND(I411*H411,2)</f>
        <v>0</v>
      </c>
      <c r="BL411" s="14" t="s">
        <v>123</v>
      </c>
      <c r="BM411" s="194" t="s">
        <v>716</v>
      </c>
    </row>
    <row r="412" spans="1:65" s="2" customFormat="1" ht="19.5">
      <c r="A412" s="31"/>
      <c r="B412" s="32"/>
      <c r="C412" s="33"/>
      <c r="D412" s="196" t="s">
        <v>125</v>
      </c>
      <c r="E412" s="33"/>
      <c r="F412" s="197" t="s">
        <v>717</v>
      </c>
      <c r="G412" s="33"/>
      <c r="H412" s="33"/>
      <c r="I412" s="198"/>
      <c r="J412" s="33"/>
      <c r="K412" s="33"/>
      <c r="L412" s="36"/>
      <c r="M412" s="199"/>
      <c r="N412" s="200"/>
      <c r="O412" s="68"/>
      <c r="P412" s="68"/>
      <c r="Q412" s="68"/>
      <c r="R412" s="68"/>
      <c r="S412" s="68"/>
      <c r="T412" s="69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T412" s="14" t="s">
        <v>125</v>
      </c>
      <c r="AU412" s="14" t="s">
        <v>86</v>
      </c>
    </row>
    <row r="413" spans="1:65" s="2" customFormat="1" ht="19.5">
      <c r="A413" s="31"/>
      <c r="B413" s="32"/>
      <c r="C413" s="33"/>
      <c r="D413" s="196" t="s">
        <v>127</v>
      </c>
      <c r="E413" s="33"/>
      <c r="F413" s="201" t="s">
        <v>702</v>
      </c>
      <c r="G413" s="33"/>
      <c r="H413" s="33"/>
      <c r="I413" s="198"/>
      <c r="J413" s="33"/>
      <c r="K413" s="33"/>
      <c r="L413" s="36"/>
      <c r="M413" s="199"/>
      <c r="N413" s="200"/>
      <c r="O413" s="68"/>
      <c r="P413" s="68"/>
      <c r="Q413" s="68"/>
      <c r="R413" s="68"/>
      <c r="S413" s="68"/>
      <c r="T413" s="69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T413" s="14" t="s">
        <v>127</v>
      </c>
      <c r="AU413" s="14" t="s">
        <v>86</v>
      </c>
    </row>
    <row r="414" spans="1:65" s="2" customFormat="1" ht="16.5" customHeight="1">
      <c r="A414" s="31"/>
      <c r="B414" s="32"/>
      <c r="C414" s="183" t="s">
        <v>718</v>
      </c>
      <c r="D414" s="183" t="s">
        <v>118</v>
      </c>
      <c r="E414" s="184" t="s">
        <v>719</v>
      </c>
      <c r="F414" s="185" t="s">
        <v>720</v>
      </c>
      <c r="G414" s="186" t="s">
        <v>121</v>
      </c>
      <c r="H414" s="187">
        <v>1600</v>
      </c>
      <c r="I414" s="188"/>
      <c r="J414" s="189">
        <f>ROUND(I414*H414,2)</f>
        <v>0</v>
      </c>
      <c r="K414" s="185" t="s">
        <v>122</v>
      </c>
      <c r="L414" s="36"/>
      <c r="M414" s="190" t="s">
        <v>1</v>
      </c>
      <c r="N414" s="191" t="s">
        <v>42</v>
      </c>
      <c r="O414" s="68"/>
      <c r="P414" s="192">
        <f>O414*H414</f>
        <v>0</v>
      </c>
      <c r="Q414" s="192">
        <v>0</v>
      </c>
      <c r="R414" s="192">
        <f>Q414*H414</f>
        <v>0</v>
      </c>
      <c r="S414" s="192">
        <v>0</v>
      </c>
      <c r="T414" s="193">
        <f>S414*H414</f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94" t="s">
        <v>123</v>
      </c>
      <c r="AT414" s="194" t="s">
        <v>118</v>
      </c>
      <c r="AU414" s="194" t="s">
        <v>86</v>
      </c>
      <c r="AY414" s="14" t="s">
        <v>115</v>
      </c>
      <c r="BE414" s="195">
        <f>IF(N414="základní",J414,0)</f>
        <v>0</v>
      </c>
      <c r="BF414" s="195">
        <f>IF(N414="snížená",J414,0)</f>
        <v>0</v>
      </c>
      <c r="BG414" s="195">
        <f>IF(N414="zákl. přenesená",J414,0)</f>
        <v>0</v>
      </c>
      <c r="BH414" s="195">
        <f>IF(N414="sníž. přenesená",J414,0)</f>
        <v>0</v>
      </c>
      <c r="BI414" s="195">
        <f>IF(N414="nulová",J414,0)</f>
        <v>0</v>
      </c>
      <c r="BJ414" s="14" t="s">
        <v>84</v>
      </c>
      <c r="BK414" s="195">
        <f>ROUND(I414*H414,2)</f>
        <v>0</v>
      </c>
      <c r="BL414" s="14" t="s">
        <v>123</v>
      </c>
      <c r="BM414" s="194" t="s">
        <v>721</v>
      </c>
    </row>
    <row r="415" spans="1:65" s="2" customFormat="1" ht="19.5">
      <c r="A415" s="31"/>
      <c r="B415" s="32"/>
      <c r="C415" s="33"/>
      <c r="D415" s="196" t="s">
        <v>125</v>
      </c>
      <c r="E415" s="33"/>
      <c r="F415" s="197" t="s">
        <v>722</v>
      </c>
      <c r="G415" s="33"/>
      <c r="H415" s="33"/>
      <c r="I415" s="198"/>
      <c r="J415" s="33"/>
      <c r="K415" s="33"/>
      <c r="L415" s="36"/>
      <c r="M415" s="199"/>
      <c r="N415" s="200"/>
      <c r="O415" s="68"/>
      <c r="P415" s="68"/>
      <c r="Q415" s="68"/>
      <c r="R415" s="68"/>
      <c r="S415" s="68"/>
      <c r="T415" s="69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T415" s="14" t="s">
        <v>125</v>
      </c>
      <c r="AU415" s="14" t="s">
        <v>86</v>
      </c>
    </row>
    <row r="416" spans="1:65" s="2" customFormat="1" ht="19.5">
      <c r="A416" s="31"/>
      <c r="B416" s="32"/>
      <c r="C416" s="33"/>
      <c r="D416" s="196" t="s">
        <v>127</v>
      </c>
      <c r="E416" s="33"/>
      <c r="F416" s="201" t="s">
        <v>723</v>
      </c>
      <c r="G416" s="33"/>
      <c r="H416" s="33"/>
      <c r="I416" s="198"/>
      <c r="J416" s="33"/>
      <c r="K416" s="33"/>
      <c r="L416" s="36"/>
      <c r="M416" s="199"/>
      <c r="N416" s="200"/>
      <c r="O416" s="68"/>
      <c r="P416" s="68"/>
      <c r="Q416" s="68"/>
      <c r="R416" s="68"/>
      <c r="S416" s="68"/>
      <c r="T416" s="69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T416" s="14" t="s">
        <v>127</v>
      </c>
      <c r="AU416" s="14" t="s">
        <v>86</v>
      </c>
    </row>
    <row r="417" spans="1:65" s="2" customFormat="1" ht="16.5" customHeight="1">
      <c r="A417" s="31"/>
      <c r="B417" s="32"/>
      <c r="C417" s="183" t="s">
        <v>724</v>
      </c>
      <c r="D417" s="183" t="s">
        <v>118</v>
      </c>
      <c r="E417" s="184" t="s">
        <v>725</v>
      </c>
      <c r="F417" s="185" t="s">
        <v>726</v>
      </c>
      <c r="G417" s="186" t="s">
        <v>121</v>
      </c>
      <c r="H417" s="187">
        <v>1600</v>
      </c>
      <c r="I417" s="188"/>
      <c r="J417" s="189">
        <f>ROUND(I417*H417,2)</f>
        <v>0</v>
      </c>
      <c r="K417" s="185" t="s">
        <v>122</v>
      </c>
      <c r="L417" s="36"/>
      <c r="M417" s="190" t="s">
        <v>1</v>
      </c>
      <c r="N417" s="191" t="s">
        <v>42</v>
      </c>
      <c r="O417" s="68"/>
      <c r="P417" s="192">
        <f>O417*H417</f>
        <v>0</v>
      </c>
      <c r="Q417" s="192">
        <v>0</v>
      </c>
      <c r="R417" s="192">
        <f>Q417*H417</f>
        <v>0</v>
      </c>
      <c r="S417" s="192">
        <v>0</v>
      </c>
      <c r="T417" s="193">
        <f>S417*H417</f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94" t="s">
        <v>123</v>
      </c>
      <c r="AT417" s="194" t="s">
        <v>118</v>
      </c>
      <c r="AU417" s="194" t="s">
        <v>86</v>
      </c>
      <c r="AY417" s="14" t="s">
        <v>115</v>
      </c>
      <c r="BE417" s="195">
        <f>IF(N417="základní",J417,0)</f>
        <v>0</v>
      </c>
      <c r="BF417" s="195">
        <f>IF(N417="snížená",J417,0)</f>
        <v>0</v>
      </c>
      <c r="BG417" s="195">
        <f>IF(N417="zákl. přenesená",J417,0)</f>
        <v>0</v>
      </c>
      <c r="BH417" s="195">
        <f>IF(N417="sníž. přenesená",J417,0)</f>
        <v>0</v>
      </c>
      <c r="BI417" s="195">
        <f>IF(N417="nulová",J417,0)</f>
        <v>0</v>
      </c>
      <c r="BJ417" s="14" t="s">
        <v>84</v>
      </c>
      <c r="BK417" s="195">
        <f>ROUND(I417*H417,2)</f>
        <v>0</v>
      </c>
      <c r="BL417" s="14" t="s">
        <v>123</v>
      </c>
      <c r="BM417" s="194" t="s">
        <v>727</v>
      </c>
    </row>
    <row r="418" spans="1:65" s="2" customFormat="1" ht="19.5">
      <c r="A418" s="31"/>
      <c r="B418" s="32"/>
      <c r="C418" s="33"/>
      <c r="D418" s="196" t="s">
        <v>125</v>
      </c>
      <c r="E418" s="33"/>
      <c r="F418" s="197" t="s">
        <v>728</v>
      </c>
      <c r="G418" s="33"/>
      <c r="H418" s="33"/>
      <c r="I418" s="198"/>
      <c r="J418" s="33"/>
      <c r="K418" s="33"/>
      <c r="L418" s="36"/>
      <c r="M418" s="199"/>
      <c r="N418" s="200"/>
      <c r="O418" s="68"/>
      <c r="P418" s="68"/>
      <c r="Q418" s="68"/>
      <c r="R418" s="68"/>
      <c r="S418" s="68"/>
      <c r="T418" s="69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T418" s="14" t="s">
        <v>125</v>
      </c>
      <c r="AU418" s="14" t="s">
        <v>86</v>
      </c>
    </row>
    <row r="419" spans="1:65" s="2" customFormat="1" ht="19.5">
      <c r="A419" s="31"/>
      <c r="B419" s="32"/>
      <c r="C419" s="33"/>
      <c r="D419" s="196" t="s">
        <v>127</v>
      </c>
      <c r="E419" s="33"/>
      <c r="F419" s="201" t="s">
        <v>723</v>
      </c>
      <c r="G419" s="33"/>
      <c r="H419" s="33"/>
      <c r="I419" s="198"/>
      <c r="J419" s="33"/>
      <c r="K419" s="33"/>
      <c r="L419" s="36"/>
      <c r="M419" s="199"/>
      <c r="N419" s="200"/>
      <c r="O419" s="68"/>
      <c r="P419" s="68"/>
      <c r="Q419" s="68"/>
      <c r="R419" s="68"/>
      <c r="S419" s="68"/>
      <c r="T419" s="69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T419" s="14" t="s">
        <v>127</v>
      </c>
      <c r="AU419" s="14" t="s">
        <v>86</v>
      </c>
    </row>
    <row r="420" spans="1:65" s="2" customFormat="1" ht="16.5" customHeight="1">
      <c r="A420" s="31"/>
      <c r="B420" s="32"/>
      <c r="C420" s="183" t="s">
        <v>729</v>
      </c>
      <c r="D420" s="183" t="s">
        <v>118</v>
      </c>
      <c r="E420" s="184" t="s">
        <v>730</v>
      </c>
      <c r="F420" s="185" t="s">
        <v>731</v>
      </c>
      <c r="G420" s="186" t="s">
        <v>121</v>
      </c>
      <c r="H420" s="187">
        <v>1200</v>
      </c>
      <c r="I420" s="188"/>
      <c r="J420" s="189">
        <f>ROUND(I420*H420,2)</f>
        <v>0</v>
      </c>
      <c r="K420" s="185" t="s">
        <v>122</v>
      </c>
      <c r="L420" s="36"/>
      <c r="M420" s="190" t="s">
        <v>1</v>
      </c>
      <c r="N420" s="191" t="s">
        <v>42</v>
      </c>
      <c r="O420" s="68"/>
      <c r="P420" s="192">
        <f>O420*H420</f>
        <v>0</v>
      </c>
      <c r="Q420" s="192">
        <v>0</v>
      </c>
      <c r="R420" s="192">
        <f>Q420*H420</f>
        <v>0</v>
      </c>
      <c r="S420" s="192">
        <v>0</v>
      </c>
      <c r="T420" s="193">
        <f>S420*H420</f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94" t="s">
        <v>123</v>
      </c>
      <c r="AT420" s="194" t="s">
        <v>118</v>
      </c>
      <c r="AU420" s="194" t="s">
        <v>86</v>
      </c>
      <c r="AY420" s="14" t="s">
        <v>115</v>
      </c>
      <c r="BE420" s="195">
        <f>IF(N420="základní",J420,0)</f>
        <v>0</v>
      </c>
      <c r="BF420" s="195">
        <f>IF(N420="snížená",J420,0)</f>
        <v>0</v>
      </c>
      <c r="BG420" s="195">
        <f>IF(N420="zákl. přenesená",J420,0)</f>
        <v>0</v>
      </c>
      <c r="BH420" s="195">
        <f>IF(N420="sníž. přenesená",J420,0)</f>
        <v>0</v>
      </c>
      <c r="BI420" s="195">
        <f>IF(N420="nulová",J420,0)</f>
        <v>0</v>
      </c>
      <c r="BJ420" s="14" t="s">
        <v>84</v>
      </c>
      <c r="BK420" s="195">
        <f>ROUND(I420*H420,2)</f>
        <v>0</v>
      </c>
      <c r="BL420" s="14" t="s">
        <v>123</v>
      </c>
      <c r="BM420" s="194" t="s">
        <v>732</v>
      </c>
    </row>
    <row r="421" spans="1:65" s="2" customFormat="1" ht="19.5">
      <c r="A421" s="31"/>
      <c r="B421" s="32"/>
      <c r="C421" s="33"/>
      <c r="D421" s="196" t="s">
        <v>125</v>
      </c>
      <c r="E421" s="33"/>
      <c r="F421" s="197" t="s">
        <v>733</v>
      </c>
      <c r="G421" s="33"/>
      <c r="H421" s="33"/>
      <c r="I421" s="198"/>
      <c r="J421" s="33"/>
      <c r="K421" s="33"/>
      <c r="L421" s="36"/>
      <c r="M421" s="199"/>
      <c r="N421" s="200"/>
      <c r="O421" s="68"/>
      <c r="P421" s="68"/>
      <c r="Q421" s="68"/>
      <c r="R421" s="68"/>
      <c r="S421" s="68"/>
      <c r="T421" s="69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T421" s="14" t="s">
        <v>125</v>
      </c>
      <c r="AU421" s="14" t="s">
        <v>86</v>
      </c>
    </row>
    <row r="422" spans="1:65" s="2" customFormat="1" ht="19.5">
      <c r="A422" s="31"/>
      <c r="B422" s="32"/>
      <c r="C422" s="33"/>
      <c r="D422" s="196" t="s">
        <v>127</v>
      </c>
      <c r="E422" s="33"/>
      <c r="F422" s="201" t="s">
        <v>723</v>
      </c>
      <c r="G422" s="33"/>
      <c r="H422" s="33"/>
      <c r="I422" s="198"/>
      <c r="J422" s="33"/>
      <c r="K422" s="33"/>
      <c r="L422" s="36"/>
      <c r="M422" s="199"/>
      <c r="N422" s="200"/>
      <c r="O422" s="68"/>
      <c r="P422" s="68"/>
      <c r="Q422" s="68"/>
      <c r="R422" s="68"/>
      <c r="S422" s="68"/>
      <c r="T422" s="69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T422" s="14" t="s">
        <v>127</v>
      </c>
      <c r="AU422" s="14" t="s">
        <v>86</v>
      </c>
    </row>
    <row r="423" spans="1:65" s="2" customFormat="1" ht="16.5" customHeight="1">
      <c r="A423" s="31"/>
      <c r="B423" s="32"/>
      <c r="C423" s="183" t="s">
        <v>734</v>
      </c>
      <c r="D423" s="183" t="s">
        <v>118</v>
      </c>
      <c r="E423" s="184" t="s">
        <v>735</v>
      </c>
      <c r="F423" s="185" t="s">
        <v>736</v>
      </c>
      <c r="G423" s="186" t="s">
        <v>121</v>
      </c>
      <c r="H423" s="187">
        <v>800</v>
      </c>
      <c r="I423" s="188"/>
      <c r="J423" s="189">
        <f>ROUND(I423*H423,2)</f>
        <v>0</v>
      </c>
      <c r="K423" s="185" t="s">
        <v>122</v>
      </c>
      <c r="L423" s="36"/>
      <c r="M423" s="190" t="s">
        <v>1</v>
      </c>
      <c r="N423" s="191" t="s">
        <v>42</v>
      </c>
      <c r="O423" s="68"/>
      <c r="P423" s="192">
        <f>O423*H423</f>
        <v>0</v>
      </c>
      <c r="Q423" s="192">
        <v>0</v>
      </c>
      <c r="R423" s="192">
        <f>Q423*H423</f>
        <v>0</v>
      </c>
      <c r="S423" s="192">
        <v>0</v>
      </c>
      <c r="T423" s="193">
        <f>S423*H423</f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94" t="s">
        <v>123</v>
      </c>
      <c r="AT423" s="194" t="s">
        <v>118</v>
      </c>
      <c r="AU423" s="194" t="s">
        <v>86</v>
      </c>
      <c r="AY423" s="14" t="s">
        <v>115</v>
      </c>
      <c r="BE423" s="195">
        <f>IF(N423="základní",J423,0)</f>
        <v>0</v>
      </c>
      <c r="BF423" s="195">
        <f>IF(N423="snížená",J423,0)</f>
        <v>0</v>
      </c>
      <c r="BG423" s="195">
        <f>IF(N423="zákl. přenesená",J423,0)</f>
        <v>0</v>
      </c>
      <c r="BH423" s="195">
        <f>IF(N423="sníž. přenesená",J423,0)</f>
        <v>0</v>
      </c>
      <c r="BI423" s="195">
        <f>IF(N423="nulová",J423,0)</f>
        <v>0</v>
      </c>
      <c r="BJ423" s="14" t="s">
        <v>84</v>
      </c>
      <c r="BK423" s="195">
        <f>ROUND(I423*H423,2)</f>
        <v>0</v>
      </c>
      <c r="BL423" s="14" t="s">
        <v>123</v>
      </c>
      <c r="BM423" s="194" t="s">
        <v>737</v>
      </c>
    </row>
    <row r="424" spans="1:65" s="2" customFormat="1" ht="19.5">
      <c r="A424" s="31"/>
      <c r="B424" s="32"/>
      <c r="C424" s="33"/>
      <c r="D424" s="196" t="s">
        <v>125</v>
      </c>
      <c r="E424" s="33"/>
      <c r="F424" s="197" t="s">
        <v>738</v>
      </c>
      <c r="G424" s="33"/>
      <c r="H424" s="33"/>
      <c r="I424" s="198"/>
      <c r="J424" s="33"/>
      <c r="K424" s="33"/>
      <c r="L424" s="36"/>
      <c r="M424" s="199"/>
      <c r="N424" s="200"/>
      <c r="O424" s="68"/>
      <c r="P424" s="68"/>
      <c r="Q424" s="68"/>
      <c r="R424" s="68"/>
      <c r="S424" s="68"/>
      <c r="T424" s="69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T424" s="14" t="s">
        <v>125</v>
      </c>
      <c r="AU424" s="14" t="s">
        <v>86</v>
      </c>
    </row>
    <row r="425" spans="1:65" s="2" customFormat="1" ht="19.5">
      <c r="A425" s="31"/>
      <c r="B425" s="32"/>
      <c r="C425" s="33"/>
      <c r="D425" s="196" t="s">
        <v>127</v>
      </c>
      <c r="E425" s="33"/>
      <c r="F425" s="201" t="s">
        <v>723</v>
      </c>
      <c r="G425" s="33"/>
      <c r="H425" s="33"/>
      <c r="I425" s="198"/>
      <c r="J425" s="33"/>
      <c r="K425" s="33"/>
      <c r="L425" s="36"/>
      <c r="M425" s="199"/>
      <c r="N425" s="200"/>
      <c r="O425" s="68"/>
      <c r="P425" s="68"/>
      <c r="Q425" s="68"/>
      <c r="R425" s="68"/>
      <c r="S425" s="68"/>
      <c r="T425" s="69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T425" s="14" t="s">
        <v>127</v>
      </c>
      <c r="AU425" s="14" t="s">
        <v>86</v>
      </c>
    </row>
    <row r="426" spans="1:65" s="2" customFormat="1" ht="16.5" customHeight="1">
      <c r="A426" s="31"/>
      <c r="B426" s="32"/>
      <c r="C426" s="183" t="s">
        <v>739</v>
      </c>
      <c r="D426" s="183" t="s">
        <v>118</v>
      </c>
      <c r="E426" s="184" t="s">
        <v>740</v>
      </c>
      <c r="F426" s="185" t="s">
        <v>741</v>
      </c>
      <c r="G426" s="186" t="s">
        <v>121</v>
      </c>
      <c r="H426" s="187">
        <v>1600</v>
      </c>
      <c r="I426" s="188"/>
      <c r="J426" s="189">
        <f>ROUND(I426*H426,2)</f>
        <v>0</v>
      </c>
      <c r="K426" s="185" t="s">
        <v>122</v>
      </c>
      <c r="L426" s="36"/>
      <c r="M426" s="190" t="s">
        <v>1</v>
      </c>
      <c r="N426" s="191" t="s">
        <v>42</v>
      </c>
      <c r="O426" s="68"/>
      <c r="P426" s="192">
        <f>O426*H426</f>
        <v>0</v>
      </c>
      <c r="Q426" s="192">
        <v>0</v>
      </c>
      <c r="R426" s="192">
        <f>Q426*H426</f>
        <v>0</v>
      </c>
      <c r="S426" s="192">
        <v>0</v>
      </c>
      <c r="T426" s="193">
        <f>S426*H426</f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94" t="s">
        <v>123</v>
      </c>
      <c r="AT426" s="194" t="s">
        <v>118</v>
      </c>
      <c r="AU426" s="194" t="s">
        <v>86</v>
      </c>
      <c r="AY426" s="14" t="s">
        <v>115</v>
      </c>
      <c r="BE426" s="195">
        <f>IF(N426="základní",J426,0)</f>
        <v>0</v>
      </c>
      <c r="BF426" s="195">
        <f>IF(N426="snížená",J426,0)</f>
        <v>0</v>
      </c>
      <c r="BG426" s="195">
        <f>IF(N426="zákl. přenesená",J426,0)</f>
        <v>0</v>
      </c>
      <c r="BH426" s="195">
        <f>IF(N426="sníž. přenesená",J426,0)</f>
        <v>0</v>
      </c>
      <c r="BI426" s="195">
        <f>IF(N426="nulová",J426,0)</f>
        <v>0</v>
      </c>
      <c r="BJ426" s="14" t="s">
        <v>84</v>
      </c>
      <c r="BK426" s="195">
        <f>ROUND(I426*H426,2)</f>
        <v>0</v>
      </c>
      <c r="BL426" s="14" t="s">
        <v>123</v>
      </c>
      <c r="BM426" s="194" t="s">
        <v>742</v>
      </c>
    </row>
    <row r="427" spans="1:65" s="2" customFormat="1" ht="19.5">
      <c r="A427" s="31"/>
      <c r="B427" s="32"/>
      <c r="C427" s="33"/>
      <c r="D427" s="196" t="s">
        <v>125</v>
      </c>
      <c r="E427" s="33"/>
      <c r="F427" s="197" t="s">
        <v>743</v>
      </c>
      <c r="G427" s="33"/>
      <c r="H427" s="33"/>
      <c r="I427" s="198"/>
      <c r="J427" s="33"/>
      <c r="K427" s="33"/>
      <c r="L427" s="36"/>
      <c r="M427" s="199"/>
      <c r="N427" s="200"/>
      <c r="O427" s="68"/>
      <c r="P427" s="68"/>
      <c r="Q427" s="68"/>
      <c r="R427" s="68"/>
      <c r="S427" s="68"/>
      <c r="T427" s="69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T427" s="14" t="s">
        <v>125</v>
      </c>
      <c r="AU427" s="14" t="s">
        <v>86</v>
      </c>
    </row>
    <row r="428" spans="1:65" s="2" customFormat="1" ht="19.5">
      <c r="A428" s="31"/>
      <c r="B428" s="32"/>
      <c r="C428" s="33"/>
      <c r="D428" s="196" t="s">
        <v>127</v>
      </c>
      <c r="E428" s="33"/>
      <c r="F428" s="201" t="s">
        <v>744</v>
      </c>
      <c r="G428" s="33"/>
      <c r="H428" s="33"/>
      <c r="I428" s="198"/>
      <c r="J428" s="33"/>
      <c r="K428" s="33"/>
      <c r="L428" s="36"/>
      <c r="M428" s="199"/>
      <c r="N428" s="200"/>
      <c r="O428" s="68"/>
      <c r="P428" s="68"/>
      <c r="Q428" s="68"/>
      <c r="R428" s="68"/>
      <c r="S428" s="68"/>
      <c r="T428" s="69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T428" s="14" t="s">
        <v>127</v>
      </c>
      <c r="AU428" s="14" t="s">
        <v>86</v>
      </c>
    </row>
    <row r="429" spans="1:65" s="2" customFormat="1" ht="16.5" customHeight="1">
      <c r="A429" s="31"/>
      <c r="B429" s="32"/>
      <c r="C429" s="183" t="s">
        <v>745</v>
      </c>
      <c r="D429" s="183" t="s">
        <v>118</v>
      </c>
      <c r="E429" s="184" t="s">
        <v>746</v>
      </c>
      <c r="F429" s="185" t="s">
        <v>747</v>
      </c>
      <c r="G429" s="186" t="s">
        <v>121</v>
      </c>
      <c r="H429" s="187">
        <v>1200</v>
      </c>
      <c r="I429" s="188"/>
      <c r="J429" s="189">
        <f>ROUND(I429*H429,2)</f>
        <v>0</v>
      </c>
      <c r="K429" s="185" t="s">
        <v>122</v>
      </c>
      <c r="L429" s="36"/>
      <c r="M429" s="190" t="s">
        <v>1</v>
      </c>
      <c r="N429" s="191" t="s">
        <v>42</v>
      </c>
      <c r="O429" s="68"/>
      <c r="P429" s="192">
        <f>O429*H429</f>
        <v>0</v>
      </c>
      <c r="Q429" s="192">
        <v>0</v>
      </c>
      <c r="R429" s="192">
        <f>Q429*H429</f>
        <v>0</v>
      </c>
      <c r="S429" s="192">
        <v>0</v>
      </c>
      <c r="T429" s="193">
        <f>S429*H429</f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94" t="s">
        <v>123</v>
      </c>
      <c r="AT429" s="194" t="s">
        <v>118</v>
      </c>
      <c r="AU429" s="194" t="s">
        <v>86</v>
      </c>
      <c r="AY429" s="14" t="s">
        <v>115</v>
      </c>
      <c r="BE429" s="195">
        <f>IF(N429="základní",J429,0)</f>
        <v>0</v>
      </c>
      <c r="BF429" s="195">
        <f>IF(N429="snížená",J429,0)</f>
        <v>0</v>
      </c>
      <c r="BG429" s="195">
        <f>IF(N429="zákl. přenesená",J429,0)</f>
        <v>0</v>
      </c>
      <c r="BH429" s="195">
        <f>IF(N429="sníž. přenesená",J429,0)</f>
        <v>0</v>
      </c>
      <c r="BI429" s="195">
        <f>IF(N429="nulová",J429,0)</f>
        <v>0</v>
      </c>
      <c r="BJ429" s="14" t="s">
        <v>84</v>
      </c>
      <c r="BK429" s="195">
        <f>ROUND(I429*H429,2)</f>
        <v>0</v>
      </c>
      <c r="BL429" s="14" t="s">
        <v>123</v>
      </c>
      <c r="BM429" s="194" t="s">
        <v>748</v>
      </c>
    </row>
    <row r="430" spans="1:65" s="2" customFormat="1" ht="19.5">
      <c r="A430" s="31"/>
      <c r="B430" s="32"/>
      <c r="C430" s="33"/>
      <c r="D430" s="196" t="s">
        <v>125</v>
      </c>
      <c r="E430" s="33"/>
      <c r="F430" s="197" t="s">
        <v>749</v>
      </c>
      <c r="G430" s="33"/>
      <c r="H430" s="33"/>
      <c r="I430" s="198"/>
      <c r="J430" s="33"/>
      <c r="K430" s="33"/>
      <c r="L430" s="36"/>
      <c r="M430" s="199"/>
      <c r="N430" s="200"/>
      <c r="O430" s="68"/>
      <c r="P430" s="68"/>
      <c r="Q430" s="68"/>
      <c r="R430" s="68"/>
      <c r="S430" s="68"/>
      <c r="T430" s="69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T430" s="14" t="s">
        <v>125</v>
      </c>
      <c r="AU430" s="14" t="s">
        <v>86</v>
      </c>
    </row>
    <row r="431" spans="1:65" s="2" customFormat="1" ht="19.5">
      <c r="A431" s="31"/>
      <c r="B431" s="32"/>
      <c r="C431" s="33"/>
      <c r="D431" s="196" t="s">
        <v>127</v>
      </c>
      <c r="E431" s="33"/>
      <c r="F431" s="201" t="s">
        <v>744</v>
      </c>
      <c r="G431" s="33"/>
      <c r="H431" s="33"/>
      <c r="I431" s="198"/>
      <c r="J431" s="33"/>
      <c r="K431" s="33"/>
      <c r="L431" s="36"/>
      <c r="M431" s="199"/>
      <c r="N431" s="200"/>
      <c r="O431" s="68"/>
      <c r="P431" s="68"/>
      <c r="Q431" s="68"/>
      <c r="R431" s="68"/>
      <c r="S431" s="68"/>
      <c r="T431" s="69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T431" s="14" t="s">
        <v>127</v>
      </c>
      <c r="AU431" s="14" t="s">
        <v>86</v>
      </c>
    </row>
    <row r="432" spans="1:65" s="2" customFormat="1" ht="16.5" customHeight="1">
      <c r="A432" s="31"/>
      <c r="B432" s="32"/>
      <c r="C432" s="183" t="s">
        <v>750</v>
      </c>
      <c r="D432" s="183" t="s">
        <v>118</v>
      </c>
      <c r="E432" s="184" t="s">
        <v>751</v>
      </c>
      <c r="F432" s="185" t="s">
        <v>752</v>
      </c>
      <c r="G432" s="186" t="s">
        <v>121</v>
      </c>
      <c r="H432" s="187">
        <v>800</v>
      </c>
      <c r="I432" s="188"/>
      <c r="J432" s="189">
        <f>ROUND(I432*H432,2)</f>
        <v>0</v>
      </c>
      <c r="K432" s="185" t="s">
        <v>122</v>
      </c>
      <c r="L432" s="36"/>
      <c r="M432" s="190" t="s">
        <v>1</v>
      </c>
      <c r="N432" s="191" t="s">
        <v>42</v>
      </c>
      <c r="O432" s="68"/>
      <c r="P432" s="192">
        <f>O432*H432</f>
        <v>0</v>
      </c>
      <c r="Q432" s="192">
        <v>0</v>
      </c>
      <c r="R432" s="192">
        <f>Q432*H432</f>
        <v>0</v>
      </c>
      <c r="S432" s="192">
        <v>0</v>
      </c>
      <c r="T432" s="193">
        <f>S432*H432</f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94" t="s">
        <v>123</v>
      </c>
      <c r="AT432" s="194" t="s">
        <v>118</v>
      </c>
      <c r="AU432" s="194" t="s">
        <v>86</v>
      </c>
      <c r="AY432" s="14" t="s">
        <v>115</v>
      </c>
      <c r="BE432" s="195">
        <f>IF(N432="základní",J432,0)</f>
        <v>0</v>
      </c>
      <c r="BF432" s="195">
        <f>IF(N432="snížená",J432,0)</f>
        <v>0</v>
      </c>
      <c r="BG432" s="195">
        <f>IF(N432="zákl. přenesená",J432,0)</f>
        <v>0</v>
      </c>
      <c r="BH432" s="195">
        <f>IF(N432="sníž. přenesená",J432,0)</f>
        <v>0</v>
      </c>
      <c r="BI432" s="195">
        <f>IF(N432="nulová",J432,0)</f>
        <v>0</v>
      </c>
      <c r="BJ432" s="14" t="s">
        <v>84</v>
      </c>
      <c r="BK432" s="195">
        <f>ROUND(I432*H432,2)</f>
        <v>0</v>
      </c>
      <c r="BL432" s="14" t="s">
        <v>123</v>
      </c>
      <c r="BM432" s="194" t="s">
        <v>753</v>
      </c>
    </row>
    <row r="433" spans="1:65" s="2" customFormat="1" ht="19.5">
      <c r="A433" s="31"/>
      <c r="B433" s="32"/>
      <c r="C433" s="33"/>
      <c r="D433" s="196" t="s">
        <v>125</v>
      </c>
      <c r="E433" s="33"/>
      <c r="F433" s="197" t="s">
        <v>754</v>
      </c>
      <c r="G433" s="33"/>
      <c r="H433" s="33"/>
      <c r="I433" s="198"/>
      <c r="J433" s="33"/>
      <c r="K433" s="33"/>
      <c r="L433" s="36"/>
      <c r="M433" s="199"/>
      <c r="N433" s="200"/>
      <c r="O433" s="68"/>
      <c r="P433" s="68"/>
      <c r="Q433" s="68"/>
      <c r="R433" s="68"/>
      <c r="S433" s="68"/>
      <c r="T433" s="69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T433" s="14" t="s">
        <v>125</v>
      </c>
      <c r="AU433" s="14" t="s">
        <v>86</v>
      </c>
    </row>
    <row r="434" spans="1:65" s="2" customFormat="1" ht="19.5">
      <c r="A434" s="31"/>
      <c r="B434" s="32"/>
      <c r="C434" s="33"/>
      <c r="D434" s="196" t="s">
        <v>127</v>
      </c>
      <c r="E434" s="33"/>
      <c r="F434" s="201" t="s">
        <v>744</v>
      </c>
      <c r="G434" s="33"/>
      <c r="H434" s="33"/>
      <c r="I434" s="198"/>
      <c r="J434" s="33"/>
      <c r="K434" s="33"/>
      <c r="L434" s="36"/>
      <c r="M434" s="199"/>
      <c r="N434" s="200"/>
      <c r="O434" s="68"/>
      <c r="P434" s="68"/>
      <c r="Q434" s="68"/>
      <c r="R434" s="68"/>
      <c r="S434" s="68"/>
      <c r="T434" s="69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T434" s="14" t="s">
        <v>127</v>
      </c>
      <c r="AU434" s="14" t="s">
        <v>86</v>
      </c>
    </row>
    <row r="435" spans="1:65" s="2" customFormat="1" ht="16.5" customHeight="1">
      <c r="A435" s="31"/>
      <c r="B435" s="32"/>
      <c r="C435" s="183" t="s">
        <v>755</v>
      </c>
      <c r="D435" s="183" t="s">
        <v>118</v>
      </c>
      <c r="E435" s="184" t="s">
        <v>756</v>
      </c>
      <c r="F435" s="185" t="s">
        <v>757</v>
      </c>
      <c r="G435" s="186" t="s">
        <v>121</v>
      </c>
      <c r="H435" s="187">
        <v>400</v>
      </c>
      <c r="I435" s="188"/>
      <c r="J435" s="189">
        <f>ROUND(I435*H435,2)</f>
        <v>0</v>
      </c>
      <c r="K435" s="185" t="s">
        <v>122</v>
      </c>
      <c r="L435" s="36"/>
      <c r="M435" s="190" t="s">
        <v>1</v>
      </c>
      <c r="N435" s="191" t="s">
        <v>42</v>
      </c>
      <c r="O435" s="68"/>
      <c r="P435" s="192">
        <f>O435*H435</f>
        <v>0</v>
      </c>
      <c r="Q435" s="192">
        <v>0</v>
      </c>
      <c r="R435" s="192">
        <f>Q435*H435</f>
        <v>0</v>
      </c>
      <c r="S435" s="192">
        <v>0</v>
      </c>
      <c r="T435" s="193">
        <f>S435*H435</f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94" t="s">
        <v>123</v>
      </c>
      <c r="AT435" s="194" t="s">
        <v>118</v>
      </c>
      <c r="AU435" s="194" t="s">
        <v>86</v>
      </c>
      <c r="AY435" s="14" t="s">
        <v>115</v>
      </c>
      <c r="BE435" s="195">
        <f>IF(N435="základní",J435,0)</f>
        <v>0</v>
      </c>
      <c r="BF435" s="195">
        <f>IF(N435="snížená",J435,0)</f>
        <v>0</v>
      </c>
      <c r="BG435" s="195">
        <f>IF(N435="zákl. přenesená",J435,0)</f>
        <v>0</v>
      </c>
      <c r="BH435" s="195">
        <f>IF(N435="sníž. přenesená",J435,0)</f>
        <v>0</v>
      </c>
      <c r="BI435" s="195">
        <f>IF(N435="nulová",J435,0)</f>
        <v>0</v>
      </c>
      <c r="BJ435" s="14" t="s">
        <v>84</v>
      </c>
      <c r="BK435" s="195">
        <f>ROUND(I435*H435,2)</f>
        <v>0</v>
      </c>
      <c r="BL435" s="14" t="s">
        <v>123</v>
      </c>
      <c r="BM435" s="194" t="s">
        <v>758</v>
      </c>
    </row>
    <row r="436" spans="1:65" s="2" customFormat="1" ht="19.5">
      <c r="A436" s="31"/>
      <c r="B436" s="32"/>
      <c r="C436" s="33"/>
      <c r="D436" s="196" t="s">
        <v>125</v>
      </c>
      <c r="E436" s="33"/>
      <c r="F436" s="197" t="s">
        <v>759</v>
      </c>
      <c r="G436" s="33"/>
      <c r="H436" s="33"/>
      <c r="I436" s="198"/>
      <c r="J436" s="33"/>
      <c r="K436" s="33"/>
      <c r="L436" s="36"/>
      <c r="M436" s="199"/>
      <c r="N436" s="200"/>
      <c r="O436" s="68"/>
      <c r="P436" s="68"/>
      <c r="Q436" s="68"/>
      <c r="R436" s="68"/>
      <c r="S436" s="68"/>
      <c r="T436" s="69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T436" s="14" t="s">
        <v>125</v>
      </c>
      <c r="AU436" s="14" t="s">
        <v>86</v>
      </c>
    </row>
    <row r="437" spans="1:65" s="2" customFormat="1" ht="19.5">
      <c r="A437" s="31"/>
      <c r="B437" s="32"/>
      <c r="C437" s="33"/>
      <c r="D437" s="196" t="s">
        <v>127</v>
      </c>
      <c r="E437" s="33"/>
      <c r="F437" s="201" t="s">
        <v>744</v>
      </c>
      <c r="G437" s="33"/>
      <c r="H437" s="33"/>
      <c r="I437" s="198"/>
      <c r="J437" s="33"/>
      <c r="K437" s="33"/>
      <c r="L437" s="36"/>
      <c r="M437" s="199"/>
      <c r="N437" s="200"/>
      <c r="O437" s="68"/>
      <c r="P437" s="68"/>
      <c r="Q437" s="68"/>
      <c r="R437" s="68"/>
      <c r="S437" s="68"/>
      <c r="T437" s="69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T437" s="14" t="s">
        <v>127</v>
      </c>
      <c r="AU437" s="14" t="s">
        <v>86</v>
      </c>
    </row>
    <row r="438" spans="1:65" s="2" customFormat="1" ht="16.5" customHeight="1">
      <c r="A438" s="31"/>
      <c r="B438" s="32"/>
      <c r="C438" s="183" t="s">
        <v>760</v>
      </c>
      <c r="D438" s="183" t="s">
        <v>118</v>
      </c>
      <c r="E438" s="184" t="s">
        <v>761</v>
      </c>
      <c r="F438" s="185" t="s">
        <v>762</v>
      </c>
      <c r="G438" s="186" t="s">
        <v>121</v>
      </c>
      <c r="H438" s="187">
        <v>8</v>
      </c>
      <c r="I438" s="188"/>
      <c r="J438" s="189">
        <f>ROUND(I438*H438,2)</f>
        <v>0</v>
      </c>
      <c r="K438" s="185" t="s">
        <v>122</v>
      </c>
      <c r="L438" s="36"/>
      <c r="M438" s="190" t="s">
        <v>1</v>
      </c>
      <c r="N438" s="191" t="s">
        <v>42</v>
      </c>
      <c r="O438" s="68"/>
      <c r="P438" s="192">
        <f>O438*H438</f>
        <v>0</v>
      </c>
      <c r="Q438" s="192">
        <v>0</v>
      </c>
      <c r="R438" s="192">
        <f>Q438*H438</f>
        <v>0</v>
      </c>
      <c r="S438" s="192">
        <v>0</v>
      </c>
      <c r="T438" s="193">
        <f>S438*H438</f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94" t="s">
        <v>123</v>
      </c>
      <c r="AT438" s="194" t="s">
        <v>118</v>
      </c>
      <c r="AU438" s="194" t="s">
        <v>86</v>
      </c>
      <c r="AY438" s="14" t="s">
        <v>115</v>
      </c>
      <c r="BE438" s="195">
        <f>IF(N438="základní",J438,0)</f>
        <v>0</v>
      </c>
      <c r="BF438" s="195">
        <f>IF(N438="snížená",J438,0)</f>
        <v>0</v>
      </c>
      <c r="BG438" s="195">
        <f>IF(N438="zákl. přenesená",J438,0)</f>
        <v>0</v>
      </c>
      <c r="BH438" s="195">
        <f>IF(N438="sníž. přenesená",J438,0)</f>
        <v>0</v>
      </c>
      <c r="BI438" s="195">
        <f>IF(N438="nulová",J438,0)</f>
        <v>0</v>
      </c>
      <c r="BJ438" s="14" t="s">
        <v>84</v>
      </c>
      <c r="BK438" s="195">
        <f>ROUND(I438*H438,2)</f>
        <v>0</v>
      </c>
      <c r="BL438" s="14" t="s">
        <v>123</v>
      </c>
      <c r="BM438" s="194" t="s">
        <v>763</v>
      </c>
    </row>
    <row r="439" spans="1:65" s="2" customFormat="1" ht="19.5">
      <c r="A439" s="31"/>
      <c r="B439" s="32"/>
      <c r="C439" s="33"/>
      <c r="D439" s="196" t="s">
        <v>125</v>
      </c>
      <c r="E439" s="33"/>
      <c r="F439" s="197" t="s">
        <v>764</v>
      </c>
      <c r="G439" s="33"/>
      <c r="H439" s="33"/>
      <c r="I439" s="198"/>
      <c r="J439" s="33"/>
      <c r="K439" s="33"/>
      <c r="L439" s="36"/>
      <c r="M439" s="199"/>
      <c r="N439" s="200"/>
      <c r="O439" s="68"/>
      <c r="P439" s="68"/>
      <c r="Q439" s="68"/>
      <c r="R439" s="68"/>
      <c r="S439" s="68"/>
      <c r="T439" s="69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T439" s="14" t="s">
        <v>125</v>
      </c>
      <c r="AU439" s="14" t="s">
        <v>86</v>
      </c>
    </row>
    <row r="440" spans="1:65" s="2" customFormat="1" ht="19.5">
      <c r="A440" s="31"/>
      <c r="B440" s="32"/>
      <c r="C440" s="33"/>
      <c r="D440" s="196" t="s">
        <v>127</v>
      </c>
      <c r="E440" s="33"/>
      <c r="F440" s="201" t="s">
        <v>765</v>
      </c>
      <c r="G440" s="33"/>
      <c r="H440" s="33"/>
      <c r="I440" s="198"/>
      <c r="J440" s="33"/>
      <c r="K440" s="33"/>
      <c r="L440" s="36"/>
      <c r="M440" s="199"/>
      <c r="N440" s="200"/>
      <c r="O440" s="68"/>
      <c r="P440" s="68"/>
      <c r="Q440" s="68"/>
      <c r="R440" s="68"/>
      <c r="S440" s="68"/>
      <c r="T440" s="69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T440" s="14" t="s">
        <v>127</v>
      </c>
      <c r="AU440" s="14" t="s">
        <v>86</v>
      </c>
    </row>
    <row r="441" spans="1:65" s="2" customFormat="1" ht="16.5" customHeight="1">
      <c r="A441" s="31"/>
      <c r="B441" s="32"/>
      <c r="C441" s="183" t="s">
        <v>766</v>
      </c>
      <c r="D441" s="183" t="s">
        <v>118</v>
      </c>
      <c r="E441" s="184" t="s">
        <v>767</v>
      </c>
      <c r="F441" s="185" t="s">
        <v>768</v>
      </c>
      <c r="G441" s="186" t="s">
        <v>121</v>
      </c>
      <c r="H441" s="187">
        <v>8</v>
      </c>
      <c r="I441" s="188"/>
      <c r="J441" s="189">
        <f>ROUND(I441*H441,2)</f>
        <v>0</v>
      </c>
      <c r="K441" s="185" t="s">
        <v>122</v>
      </c>
      <c r="L441" s="36"/>
      <c r="M441" s="190" t="s">
        <v>1</v>
      </c>
      <c r="N441" s="191" t="s">
        <v>42</v>
      </c>
      <c r="O441" s="68"/>
      <c r="P441" s="192">
        <f>O441*H441</f>
        <v>0</v>
      </c>
      <c r="Q441" s="192">
        <v>0</v>
      </c>
      <c r="R441" s="192">
        <f>Q441*H441</f>
        <v>0</v>
      </c>
      <c r="S441" s="192">
        <v>0</v>
      </c>
      <c r="T441" s="193">
        <f>S441*H441</f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94" t="s">
        <v>123</v>
      </c>
      <c r="AT441" s="194" t="s">
        <v>118</v>
      </c>
      <c r="AU441" s="194" t="s">
        <v>86</v>
      </c>
      <c r="AY441" s="14" t="s">
        <v>115</v>
      </c>
      <c r="BE441" s="195">
        <f>IF(N441="základní",J441,0)</f>
        <v>0</v>
      </c>
      <c r="BF441" s="195">
        <f>IF(N441="snížená",J441,0)</f>
        <v>0</v>
      </c>
      <c r="BG441" s="195">
        <f>IF(N441="zákl. přenesená",J441,0)</f>
        <v>0</v>
      </c>
      <c r="BH441" s="195">
        <f>IF(N441="sníž. přenesená",J441,0)</f>
        <v>0</v>
      </c>
      <c r="BI441" s="195">
        <f>IF(N441="nulová",J441,0)</f>
        <v>0</v>
      </c>
      <c r="BJ441" s="14" t="s">
        <v>84</v>
      </c>
      <c r="BK441" s="195">
        <f>ROUND(I441*H441,2)</f>
        <v>0</v>
      </c>
      <c r="BL441" s="14" t="s">
        <v>123</v>
      </c>
      <c r="BM441" s="194" t="s">
        <v>769</v>
      </c>
    </row>
    <row r="442" spans="1:65" s="2" customFormat="1" ht="19.5">
      <c r="A442" s="31"/>
      <c r="B442" s="32"/>
      <c r="C442" s="33"/>
      <c r="D442" s="196" t="s">
        <v>125</v>
      </c>
      <c r="E442" s="33"/>
      <c r="F442" s="197" t="s">
        <v>770</v>
      </c>
      <c r="G442" s="33"/>
      <c r="H442" s="33"/>
      <c r="I442" s="198"/>
      <c r="J442" s="33"/>
      <c r="K442" s="33"/>
      <c r="L442" s="36"/>
      <c r="M442" s="199"/>
      <c r="N442" s="200"/>
      <c r="O442" s="68"/>
      <c r="P442" s="68"/>
      <c r="Q442" s="68"/>
      <c r="R442" s="68"/>
      <c r="S442" s="68"/>
      <c r="T442" s="69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T442" s="14" t="s">
        <v>125</v>
      </c>
      <c r="AU442" s="14" t="s">
        <v>86</v>
      </c>
    </row>
    <row r="443" spans="1:65" s="2" customFormat="1" ht="19.5">
      <c r="A443" s="31"/>
      <c r="B443" s="32"/>
      <c r="C443" s="33"/>
      <c r="D443" s="196" t="s">
        <v>127</v>
      </c>
      <c r="E443" s="33"/>
      <c r="F443" s="201" t="s">
        <v>765</v>
      </c>
      <c r="G443" s="33"/>
      <c r="H443" s="33"/>
      <c r="I443" s="198"/>
      <c r="J443" s="33"/>
      <c r="K443" s="33"/>
      <c r="L443" s="36"/>
      <c r="M443" s="199"/>
      <c r="N443" s="200"/>
      <c r="O443" s="68"/>
      <c r="P443" s="68"/>
      <c r="Q443" s="68"/>
      <c r="R443" s="68"/>
      <c r="S443" s="68"/>
      <c r="T443" s="69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T443" s="14" t="s">
        <v>127</v>
      </c>
      <c r="AU443" s="14" t="s">
        <v>86</v>
      </c>
    </row>
    <row r="444" spans="1:65" s="2" customFormat="1" ht="16.5" customHeight="1">
      <c r="A444" s="31"/>
      <c r="B444" s="32"/>
      <c r="C444" s="183" t="s">
        <v>771</v>
      </c>
      <c r="D444" s="183" t="s">
        <v>118</v>
      </c>
      <c r="E444" s="184" t="s">
        <v>772</v>
      </c>
      <c r="F444" s="185" t="s">
        <v>773</v>
      </c>
      <c r="G444" s="186" t="s">
        <v>121</v>
      </c>
      <c r="H444" s="187">
        <v>8</v>
      </c>
      <c r="I444" s="188"/>
      <c r="J444" s="189">
        <f>ROUND(I444*H444,2)</f>
        <v>0</v>
      </c>
      <c r="K444" s="185" t="s">
        <v>122</v>
      </c>
      <c r="L444" s="36"/>
      <c r="M444" s="190" t="s">
        <v>1</v>
      </c>
      <c r="N444" s="191" t="s">
        <v>42</v>
      </c>
      <c r="O444" s="68"/>
      <c r="P444" s="192">
        <f>O444*H444</f>
        <v>0</v>
      </c>
      <c r="Q444" s="192">
        <v>0</v>
      </c>
      <c r="R444" s="192">
        <f>Q444*H444</f>
        <v>0</v>
      </c>
      <c r="S444" s="192">
        <v>0</v>
      </c>
      <c r="T444" s="193">
        <f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94" t="s">
        <v>123</v>
      </c>
      <c r="AT444" s="194" t="s">
        <v>118</v>
      </c>
      <c r="AU444" s="194" t="s">
        <v>86</v>
      </c>
      <c r="AY444" s="14" t="s">
        <v>115</v>
      </c>
      <c r="BE444" s="195">
        <f>IF(N444="základní",J444,0)</f>
        <v>0</v>
      </c>
      <c r="BF444" s="195">
        <f>IF(N444="snížená",J444,0)</f>
        <v>0</v>
      </c>
      <c r="BG444" s="195">
        <f>IF(N444="zákl. přenesená",J444,0)</f>
        <v>0</v>
      </c>
      <c r="BH444" s="195">
        <f>IF(N444="sníž. přenesená",J444,0)</f>
        <v>0</v>
      </c>
      <c r="BI444" s="195">
        <f>IF(N444="nulová",J444,0)</f>
        <v>0</v>
      </c>
      <c r="BJ444" s="14" t="s">
        <v>84</v>
      </c>
      <c r="BK444" s="195">
        <f>ROUND(I444*H444,2)</f>
        <v>0</v>
      </c>
      <c r="BL444" s="14" t="s">
        <v>123</v>
      </c>
      <c r="BM444" s="194" t="s">
        <v>774</v>
      </c>
    </row>
    <row r="445" spans="1:65" s="2" customFormat="1" ht="19.5">
      <c r="A445" s="31"/>
      <c r="B445" s="32"/>
      <c r="C445" s="33"/>
      <c r="D445" s="196" t="s">
        <v>125</v>
      </c>
      <c r="E445" s="33"/>
      <c r="F445" s="197" t="s">
        <v>775</v>
      </c>
      <c r="G445" s="33"/>
      <c r="H445" s="33"/>
      <c r="I445" s="198"/>
      <c r="J445" s="33"/>
      <c r="K445" s="33"/>
      <c r="L445" s="36"/>
      <c r="M445" s="199"/>
      <c r="N445" s="200"/>
      <c r="O445" s="68"/>
      <c r="P445" s="68"/>
      <c r="Q445" s="68"/>
      <c r="R445" s="68"/>
      <c r="S445" s="68"/>
      <c r="T445" s="69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T445" s="14" t="s">
        <v>125</v>
      </c>
      <c r="AU445" s="14" t="s">
        <v>86</v>
      </c>
    </row>
    <row r="446" spans="1:65" s="2" customFormat="1" ht="19.5">
      <c r="A446" s="31"/>
      <c r="B446" s="32"/>
      <c r="C446" s="33"/>
      <c r="D446" s="196" t="s">
        <v>127</v>
      </c>
      <c r="E446" s="33"/>
      <c r="F446" s="201" t="s">
        <v>765</v>
      </c>
      <c r="G446" s="33"/>
      <c r="H446" s="33"/>
      <c r="I446" s="198"/>
      <c r="J446" s="33"/>
      <c r="K446" s="33"/>
      <c r="L446" s="36"/>
      <c r="M446" s="199"/>
      <c r="N446" s="200"/>
      <c r="O446" s="68"/>
      <c r="P446" s="68"/>
      <c r="Q446" s="68"/>
      <c r="R446" s="68"/>
      <c r="S446" s="68"/>
      <c r="T446" s="69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T446" s="14" t="s">
        <v>127</v>
      </c>
      <c r="AU446" s="14" t="s">
        <v>86</v>
      </c>
    </row>
    <row r="447" spans="1:65" s="2" customFormat="1" ht="16.5" customHeight="1">
      <c r="A447" s="31"/>
      <c r="B447" s="32"/>
      <c r="C447" s="183" t="s">
        <v>776</v>
      </c>
      <c r="D447" s="183" t="s">
        <v>118</v>
      </c>
      <c r="E447" s="184" t="s">
        <v>777</v>
      </c>
      <c r="F447" s="185" t="s">
        <v>778</v>
      </c>
      <c r="G447" s="186" t="s">
        <v>121</v>
      </c>
      <c r="H447" s="187">
        <v>8</v>
      </c>
      <c r="I447" s="188"/>
      <c r="J447" s="189">
        <f>ROUND(I447*H447,2)</f>
        <v>0</v>
      </c>
      <c r="K447" s="185" t="s">
        <v>122</v>
      </c>
      <c r="L447" s="36"/>
      <c r="M447" s="190" t="s">
        <v>1</v>
      </c>
      <c r="N447" s="191" t="s">
        <v>42</v>
      </c>
      <c r="O447" s="68"/>
      <c r="P447" s="192">
        <f>O447*H447</f>
        <v>0</v>
      </c>
      <c r="Q447" s="192">
        <v>0</v>
      </c>
      <c r="R447" s="192">
        <f>Q447*H447</f>
        <v>0</v>
      </c>
      <c r="S447" s="192">
        <v>0</v>
      </c>
      <c r="T447" s="193">
        <f>S447*H447</f>
        <v>0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194" t="s">
        <v>123</v>
      </c>
      <c r="AT447" s="194" t="s">
        <v>118</v>
      </c>
      <c r="AU447" s="194" t="s">
        <v>86</v>
      </c>
      <c r="AY447" s="14" t="s">
        <v>115</v>
      </c>
      <c r="BE447" s="195">
        <f>IF(N447="základní",J447,0)</f>
        <v>0</v>
      </c>
      <c r="BF447" s="195">
        <f>IF(N447="snížená",J447,0)</f>
        <v>0</v>
      </c>
      <c r="BG447" s="195">
        <f>IF(N447="zákl. přenesená",J447,0)</f>
        <v>0</v>
      </c>
      <c r="BH447" s="195">
        <f>IF(N447="sníž. přenesená",J447,0)</f>
        <v>0</v>
      </c>
      <c r="BI447" s="195">
        <f>IF(N447="nulová",J447,0)</f>
        <v>0</v>
      </c>
      <c r="BJ447" s="14" t="s">
        <v>84</v>
      </c>
      <c r="BK447" s="195">
        <f>ROUND(I447*H447,2)</f>
        <v>0</v>
      </c>
      <c r="BL447" s="14" t="s">
        <v>123</v>
      </c>
      <c r="BM447" s="194" t="s">
        <v>779</v>
      </c>
    </row>
    <row r="448" spans="1:65" s="2" customFormat="1" ht="19.5">
      <c r="A448" s="31"/>
      <c r="B448" s="32"/>
      <c r="C448" s="33"/>
      <c r="D448" s="196" t="s">
        <v>125</v>
      </c>
      <c r="E448" s="33"/>
      <c r="F448" s="197" t="s">
        <v>780</v>
      </c>
      <c r="G448" s="33"/>
      <c r="H448" s="33"/>
      <c r="I448" s="198"/>
      <c r="J448" s="33"/>
      <c r="K448" s="33"/>
      <c r="L448" s="36"/>
      <c r="M448" s="199"/>
      <c r="N448" s="200"/>
      <c r="O448" s="68"/>
      <c r="P448" s="68"/>
      <c r="Q448" s="68"/>
      <c r="R448" s="68"/>
      <c r="S448" s="68"/>
      <c r="T448" s="69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T448" s="14" t="s">
        <v>125</v>
      </c>
      <c r="AU448" s="14" t="s">
        <v>86</v>
      </c>
    </row>
    <row r="449" spans="1:65" s="2" customFormat="1" ht="19.5">
      <c r="A449" s="31"/>
      <c r="B449" s="32"/>
      <c r="C449" s="33"/>
      <c r="D449" s="196" t="s">
        <v>127</v>
      </c>
      <c r="E449" s="33"/>
      <c r="F449" s="201" t="s">
        <v>765</v>
      </c>
      <c r="G449" s="33"/>
      <c r="H449" s="33"/>
      <c r="I449" s="198"/>
      <c r="J449" s="33"/>
      <c r="K449" s="33"/>
      <c r="L449" s="36"/>
      <c r="M449" s="199"/>
      <c r="N449" s="200"/>
      <c r="O449" s="68"/>
      <c r="P449" s="68"/>
      <c r="Q449" s="68"/>
      <c r="R449" s="68"/>
      <c r="S449" s="68"/>
      <c r="T449" s="69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T449" s="14" t="s">
        <v>127</v>
      </c>
      <c r="AU449" s="14" t="s">
        <v>86</v>
      </c>
    </row>
    <row r="450" spans="1:65" s="2" customFormat="1" ht="16.5" customHeight="1">
      <c r="A450" s="31"/>
      <c r="B450" s="32"/>
      <c r="C450" s="183" t="s">
        <v>781</v>
      </c>
      <c r="D450" s="183" t="s">
        <v>118</v>
      </c>
      <c r="E450" s="184" t="s">
        <v>782</v>
      </c>
      <c r="F450" s="185" t="s">
        <v>783</v>
      </c>
      <c r="G450" s="186" t="s">
        <v>184</v>
      </c>
      <c r="H450" s="187">
        <v>24</v>
      </c>
      <c r="I450" s="188"/>
      <c r="J450" s="189">
        <f>ROUND(I450*H450,2)</f>
        <v>0</v>
      </c>
      <c r="K450" s="185" t="s">
        <v>122</v>
      </c>
      <c r="L450" s="36"/>
      <c r="M450" s="190" t="s">
        <v>1</v>
      </c>
      <c r="N450" s="191" t="s">
        <v>42</v>
      </c>
      <c r="O450" s="68"/>
      <c r="P450" s="192">
        <f>O450*H450</f>
        <v>0</v>
      </c>
      <c r="Q450" s="192">
        <v>0</v>
      </c>
      <c r="R450" s="192">
        <f>Q450*H450</f>
        <v>0</v>
      </c>
      <c r="S450" s="192">
        <v>0</v>
      </c>
      <c r="T450" s="193">
        <f>S450*H450</f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94" t="s">
        <v>123</v>
      </c>
      <c r="AT450" s="194" t="s">
        <v>118</v>
      </c>
      <c r="AU450" s="194" t="s">
        <v>86</v>
      </c>
      <c r="AY450" s="14" t="s">
        <v>115</v>
      </c>
      <c r="BE450" s="195">
        <f>IF(N450="základní",J450,0)</f>
        <v>0</v>
      </c>
      <c r="BF450" s="195">
        <f>IF(N450="snížená",J450,0)</f>
        <v>0</v>
      </c>
      <c r="BG450" s="195">
        <f>IF(N450="zákl. přenesená",J450,0)</f>
        <v>0</v>
      </c>
      <c r="BH450" s="195">
        <f>IF(N450="sníž. přenesená",J450,0)</f>
        <v>0</v>
      </c>
      <c r="BI450" s="195">
        <f>IF(N450="nulová",J450,0)</f>
        <v>0</v>
      </c>
      <c r="BJ450" s="14" t="s">
        <v>84</v>
      </c>
      <c r="BK450" s="195">
        <f>ROUND(I450*H450,2)</f>
        <v>0</v>
      </c>
      <c r="BL450" s="14" t="s">
        <v>123</v>
      </c>
      <c r="BM450" s="194" t="s">
        <v>784</v>
      </c>
    </row>
    <row r="451" spans="1:65" s="2" customFormat="1" ht="19.5">
      <c r="A451" s="31"/>
      <c r="B451" s="32"/>
      <c r="C451" s="33"/>
      <c r="D451" s="196" t="s">
        <v>125</v>
      </c>
      <c r="E451" s="33"/>
      <c r="F451" s="197" t="s">
        <v>785</v>
      </c>
      <c r="G451" s="33"/>
      <c r="H451" s="33"/>
      <c r="I451" s="198"/>
      <c r="J451" s="33"/>
      <c r="K451" s="33"/>
      <c r="L451" s="36"/>
      <c r="M451" s="199"/>
      <c r="N451" s="200"/>
      <c r="O451" s="68"/>
      <c r="P451" s="68"/>
      <c r="Q451" s="68"/>
      <c r="R451" s="68"/>
      <c r="S451" s="68"/>
      <c r="T451" s="69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T451" s="14" t="s">
        <v>125</v>
      </c>
      <c r="AU451" s="14" t="s">
        <v>86</v>
      </c>
    </row>
    <row r="452" spans="1:65" s="2" customFormat="1" ht="19.5">
      <c r="A452" s="31"/>
      <c r="B452" s="32"/>
      <c r="C452" s="33"/>
      <c r="D452" s="196" t="s">
        <v>127</v>
      </c>
      <c r="E452" s="33"/>
      <c r="F452" s="201" t="s">
        <v>786</v>
      </c>
      <c r="G452" s="33"/>
      <c r="H452" s="33"/>
      <c r="I452" s="198"/>
      <c r="J452" s="33"/>
      <c r="K452" s="33"/>
      <c r="L452" s="36"/>
      <c r="M452" s="199"/>
      <c r="N452" s="200"/>
      <c r="O452" s="68"/>
      <c r="P452" s="68"/>
      <c r="Q452" s="68"/>
      <c r="R452" s="68"/>
      <c r="S452" s="68"/>
      <c r="T452" s="69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T452" s="14" t="s">
        <v>127</v>
      </c>
      <c r="AU452" s="14" t="s">
        <v>86</v>
      </c>
    </row>
    <row r="453" spans="1:65" s="2" customFormat="1" ht="16.5" customHeight="1">
      <c r="A453" s="31"/>
      <c r="B453" s="32"/>
      <c r="C453" s="183" t="s">
        <v>787</v>
      </c>
      <c r="D453" s="183" t="s">
        <v>118</v>
      </c>
      <c r="E453" s="184" t="s">
        <v>788</v>
      </c>
      <c r="F453" s="185" t="s">
        <v>789</v>
      </c>
      <c r="G453" s="186" t="s">
        <v>184</v>
      </c>
      <c r="H453" s="187">
        <v>22</v>
      </c>
      <c r="I453" s="188"/>
      <c r="J453" s="189">
        <f>ROUND(I453*H453,2)</f>
        <v>0</v>
      </c>
      <c r="K453" s="185" t="s">
        <v>122</v>
      </c>
      <c r="L453" s="36"/>
      <c r="M453" s="190" t="s">
        <v>1</v>
      </c>
      <c r="N453" s="191" t="s">
        <v>42</v>
      </c>
      <c r="O453" s="68"/>
      <c r="P453" s="192">
        <f>O453*H453</f>
        <v>0</v>
      </c>
      <c r="Q453" s="192">
        <v>0</v>
      </c>
      <c r="R453" s="192">
        <f>Q453*H453</f>
        <v>0</v>
      </c>
      <c r="S453" s="192">
        <v>0</v>
      </c>
      <c r="T453" s="193">
        <f>S453*H453</f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94" t="s">
        <v>123</v>
      </c>
      <c r="AT453" s="194" t="s">
        <v>118</v>
      </c>
      <c r="AU453" s="194" t="s">
        <v>86</v>
      </c>
      <c r="AY453" s="14" t="s">
        <v>115</v>
      </c>
      <c r="BE453" s="195">
        <f>IF(N453="základní",J453,0)</f>
        <v>0</v>
      </c>
      <c r="BF453" s="195">
        <f>IF(N453="snížená",J453,0)</f>
        <v>0</v>
      </c>
      <c r="BG453" s="195">
        <f>IF(N453="zákl. přenesená",J453,0)</f>
        <v>0</v>
      </c>
      <c r="BH453" s="195">
        <f>IF(N453="sníž. přenesená",J453,0)</f>
        <v>0</v>
      </c>
      <c r="BI453" s="195">
        <f>IF(N453="nulová",J453,0)</f>
        <v>0</v>
      </c>
      <c r="BJ453" s="14" t="s">
        <v>84</v>
      </c>
      <c r="BK453" s="195">
        <f>ROUND(I453*H453,2)</f>
        <v>0</v>
      </c>
      <c r="BL453" s="14" t="s">
        <v>123</v>
      </c>
      <c r="BM453" s="194" t="s">
        <v>790</v>
      </c>
    </row>
    <row r="454" spans="1:65" s="2" customFormat="1" ht="19.5">
      <c r="A454" s="31"/>
      <c r="B454" s="32"/>
      <c r="C454" s="33"/>
      <c r="D454" s="196" t="s">
        <v>125</v>
      </c>
      <c r="E454" s="33"/>
      <c r="F454" s="197" t="s">
        <v>791</v>
      </c>
      <c r="G454" s="33"/>
      <c r="H454" s="33"/>
      <c r="I454" s="198"/>
      <c r="J454" s="33"/>
      <c r="K454" s="33"/>
      <c r="L454" s="36"/>
      <c r="M454" s="199"/>
      <c r="N454" s="200"/>
      <c r="O454" s="68"/>
      <c r="P454" s="68"/>
      <c r="Q454" s="68"/>
      <c r="R454" s="68"/>
      <c r="S454" s="68"/>
      <c r="T454" s="69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T454" s="14" t="s">
        <v>125</v>
      </c>
      <c r="AU454" s="14" t="s">
        <v>86</v>
      </c>
    </row>
    <row r="455" spans="1:65" s="2" customFormat="1" ht="19.5">
      <c r="A455" s="31"/>
      <c r="B455" s="32"/>
      <c r="C455" s="33"/>
      <c r="D455" s="196" t="s">
        <v>127</v>
      </c>
      <c r="E455" s="33"/>
      <c r="F455" s="201" t="s">
        <v>786</v>
      </c>
      <c r="G455" s="33"/>
      <c r="H455" s="33"/>
      <c r="I455" s="198"/>
      <c r="J455" s="33"/>
      <c r="K455" s="33"/>
      <c r="L455" s="36"/>
      <c r="M455" s="199"/>
      <c r="N455" s="200"/>
      <c r="O455" s="68"/>
      <c r="P455" s="68"/>
      <c r="Q455" s="68"/>
      <c r="R455" s="68"/>
      <c r="S455" s="68"/>
      <c r="T455" s="69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T455" s="14" t="s">
        <v>127</v>
      </c>
      <c r="AU455" s="14" t="s">
        <v>86</v>
      </c>
    </row>
    <row r="456" spans="1:65" s="2" customFormat="1" ht="16.5" customHeight="1">
      <c r="A456" s="31"/>
      <c r="B456" s="32"/>
      <c r="C456" s="183" t="s">
        <v>792</v>
      </c>
      <c r="D456" s="183" t="s">
        <v>118</v>
      </c>
      <c r="E456" s="184" t="s">
        <v>793</v>
      </c>
      <c r="F456" s="185" t="s">
        <v>794</v>
      </c>
      <c r="G456" s="186" t="s">
        <v>184</v>
      </c>
      <c r="H456" s="187">
        <v>64</v>
      </c>
      <c r="I456" s="188"/>
      <c r="J456" s="189">
        <f>ROUND(I456*H456,2)</f>
        <v>0</v>
      </c>
      <c r="K456" s="185" t="s">
        <v>122</v>
      </c>
      <c r="L456" s="36"/>
      <c r="M456" s="190" t="s">
        <v>1</v>
      </c>
      <c r="N456" s="191" t="s">
        <v>42</v>
      </c>
      <c r="O456" s="68"/>
      <c r="P456" s="192">
        <f>O456*H456</f>
        <v>0</v>
      </c>
      <c r="Q456" s="192">
        <v>0</v>
      </c>
      <c r="R456" s="192">
        <f>Q456*H456</f>
        <v>0</v>
      </c>
      <c r="S456" s="192">
        <v>0</v>
      </c>
      <c r="T456" s="193">
        <f>S456*H456</f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94" t="s">
        <v>123</v>
      </c>
      <c r="AT456" s="194" t="s">
        <v>118</v>
      </c>
      <c r="AU456" s="194" t="s">
        <v>86</v>
      </c>
      <c r="AY456" s="14" t="s">
        <v>115</v>
      </c>
      <c r="BE456" s="195">
        <f>IF(N456="základní",J456,0)</f>
        <v>0</v>
      </c>
      <c r="BF456" s="195">
        <f>IF(N456="snížená",J456,0)</f>
        <v>0</v>
      </c>
      <c r="BG456" s="195">
        <f>IF(N456="zákl. přenesená",J456,0)</f>
        <v>0</v>
      </c>
      <c r="BH456" s="195">
        <f>IF(N456="sníž. přenesená",J456,0)</f>
        <v>0</v>
      </c>
      <c r="BI456" s="195">
        <f>IF(N456="nulová",J456,0)</f>
        <v>0</v>
      </c>
      <c r="BJ456" s="14" t="s">
        <v>84</v>
      </c>
      <c r="BK456" s="195">
        <f>ROUND(I456*H456,2)</f>
        <v>0</v>
      </c>
      <c r="BL456" s="14" t="s">
        <v>123</v>
      </c>
      <c r="BM456" s="194" t="s">
        <v>795</v>
      </c>
    </row>
    <row r="457" spans="1:65" s="2" customFormat="1" ht="19.5">
      <c r="A457" s="31"/>
      <c r="B457" s="32"/>
      <c r="C457" s="33"/>
      <c r="D457" s="196" t="s">
        <v>125</v>
      </c>
      <c r="E457" s="33"/>
      <c r="F457" s="197" t="s">
        <v>796</v>
      </c>
      <c r="G457" s="33"/>
      <c r="H457" s="33"/>
      <c r="I457" s="198"/>
      <c r="J457" s="33"/>
      <c r="K457" s="33"/>
      <c r="L457" s="36"/>
      <c r="M457" s="199"/>
      <c r="N457" s="200"/>
      <c r="O457" s="68"/>
      <c r="P457" s="68"/>
      <c r="Q457" s="68"/>
      <c r="R457" s="68"/>
      <c r="S457" s="68"/>
      <c r="T457" s="69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T457" s="14" t="s">
        <v>125</v>
      </c>
      <c r="AU457" s="14" t="s">
        <v>86</v>
      </c>
    </row>
    <row r="458" spans="1:65" s="2" customFormat="1" ht="19.5">
      <c r="A458" s="31"/>
      <c r="B458" s="32"/>
      <c r="C458" s="33"/>
      <c r="D458" s="196" t="s">
        <v>127</v>
      </c>
      <c r="E458" s="33"/>
      <c r="F458" s="201" t="s">
        <v>786</v>
      </c>
      <c r="G458" s="33"/>
      <c r="H458" s="33"/>
      <c r="I458" s="198"/>
      <c r="J458" s="33"/>
      <c r="K458" s="33"/>
      <c r="L458" s="36"/>
      <c r="M458" s="199"/>
      <c r="N458" s="200"/>
      <c r="O458" s="68"/>
      <c r="P458" s="68"/>
      <c r="Q458" s="68"/>
      <c r="R458" s="68"/>
      <c r="S458" s="68"/>
      <c r="T458" s="69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T458" s="14" t="s">
        <v>127</v>
      </c>
      <c r="AU458" s="14" t="s">
        <v>86</v>
      </c>
    </row>
    <row r="459" spans="1:65" s="2" customFormat="1" ht="16.5" customHeight="1">
      <c r="A459" s="31"/>
      <c r="B459" s="32"/>
      <c r="C459" s="183" t="s">
        <v>797</v>
      </c>
      <c r="D459" s="183" t="s">
        <v>118</v>
      </c>
      <c r="E459" s="184" t="s">
        <v>798</v>
      </c>
      <c r="F459" s="185" t="s">
        <v>799</v>
      </c>
      <c r="G459" s="186" t="s">
        <v>184</v>
      </c>
      <c r="H459" s="187">
        <v>72</v>
      </c>
      <c r="I459" s="188"/>
      <c r="J459" s="189">
        <f>ROUND(I459*H459,2)</f>
        <v>0</v>
      </c>
      <c r="K459" s="185" t="s">
        <v>122</v>
      </c>
      <c r="L459" s="36"/>
      <c r="M459" s="190" t="s">
        <v>1</v>
      </c>
      <c r="N459" s="191" t="s">
        <v>42</v>
      </c>
      <c r="O459" s="68"/>
      <c r="P459" s="192">
        <f>O459*H459</f>
        <v>0</v>
      </c>
      <c r="Q459" s="192">
        <v>0</v>
      </c>
      <c r="R459" s="192">
        <f>Q459*H459</f>
        <v>0</v>
      </c>
      <c r="S459" s="192">
        <v>0</v>
      </c>
      <c r="T459" s="193">
        <f>S459*H459</f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94" t="s">
        <v>123</v>
      </c>
      <c r="AT459" s="194" t="s">
        <v>118</v>
      </c>
      <c r="AU459" s="194" t="s">
        <v>86</v>
      </c>
      <c r="AY459" s="14" t="s">
        <v>115</v>
      </c>
      <c r="BE459" s="195">
        <f>IF(N459="základní",J459,0)</f>
        <v>0</v>
      </c>
      <c r="BF459" s="195">
        <f>IF(N459="snížená",J459,0)</f>
        <v>0</v>
      </c>
      <c r="BG459" s="195">
        <f>IF(N459="zákl. přenesená",J459,0)</f>
        <v>0</v>
      </c>
      <c r="BH459" s="195">
        <f>IF(N459="sníž. přenesená",J459,0)</f>
        <v>0</v>
      </c>
      <c r="BI459" s="195">
        <f>IF(N459="nulová",J459,0)</f>
        <v>0</v>
      </c>
      <c r="BJ459" s="14" t="s">
        <v>84</v>
      </c>
      <c r="BK459" s="195">
        <f>ROUND(I459*H459,2)</f>
        <v>0</v>
      </c>
      <c r="BL459" s="14" t="s">
        <v>123</v>
      </c>
      <c r="BM459" s="194" t="s">
        <v>800</v>
      </c>
    </row>
    <row r="460" spans="1:65" s="2" customFormat="1" ht="19.5">
      <c r="A460" s="31"/>
      <c r="B460" s="32"/>
      <c r="C460" s="33"/>
      <c r="D460" s="196" t="s">
        <v>125</v>
      </c>
      <c r="E460" s="33"/>
      <c r="F460" s="197" t="s">
        <v>801</v>
      </c>
      <c r="G460" s="33"/>
      <c r="H460" s="33"/>
      <c r="I460" s="198"/>
      <c r="J460" s="33"/>
      <c r="K460" s="33"/>
      <c r="L460" s="36"/>
      <c r="M460" s="199"/>
      <c r="N460" s="200"/>
      <c r="O460" s="68"/>
      <c r="P460" s="68"/>
      <c r="Q460" s="68"/>
      <c r="R460" s="68"/>
      <c r="S460" s="68"/>
      <c r="T460" s="69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T460" s="14" t="s">
        <v>125</v>
      </c>
      <c r="AU460" s="14" t="s">
        <v>86</v>
      </c>
    </row>
    <row r="461" spans="1:65" s="2" customFormat="1" ht="19.5">
      <c r="A461" s="31"/>
      <c r="B461" s="32"/>
      <c r="C461" s="33"/>
      <c r="D461" s="196" t="s">
        <v>127</v>
      </c>
      <c r="E461" s="33"/>
      <c r="F461" s="201" t="s">
        <v>786</v>
      </c>
      <c r="G461" s="33"/>
      <c r="H461" s="33"/>
      <c r="I461" s="198"/>
      <c r="J461" s="33"/>
      <c r="K461" s="33"/>
      <c r="L461" s="36"/>
      <c r="M461" s="199"/>
      <c r="N461" s="200"/>
      <c r="O461" s="68"/>
      <c r="P461" s="68"/>
      <c r="Q461" s="68"/>
      <c r="R461" s="68"/>
      <c r="S461" s="68"/>
      <c r="T461" s="69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T461" s="14" t="s">
        <v>127</v>
      </c>
      <c r="AU461" s="14" t="s">
        <v>86</v>
      </c>
    </row>
    <row r="462" spans="1:65" s="2" customFormat="1" ht="16.5" customHeight="1">
      <c r="A462" s="31"/>
      <c r="B462" s="32"/>
      <c r="C462" s="183" t="s">
        <v>802</v>
      </c>
      <c r="D462" s="183" t="s">
        <v>118</v>
      </c>
      <c r="E462" s="184" t="s">
        <v>803</v>
      </c>
      <c r="F462" s="185" t="s">
        <v>804</v>
      </c>
      <c r="G462" s="186" t="s">
        <v>184</v>
      </c>
      <c r="H462" s="187">
        <v>40</v>
      </c>
      <c r="I462" s="188"/>
      <c r="J462" s="189">
        <f>ROUND(I462*H462,2)</f>
        <v>0</v>
      </c>
      <c r="K462" s="185" t="s">
        <v>122</v>
      </c>
      <c r="L462" s="36"/>
      <c r="M462" s="190" t="s">
        <v>1</v>
      </c>
      <c r="N462" s="191" t="s">
        <v>42</v>
      </c>
      <c r="O462" s="68"/>
      <c r="P462" s="192">
        <f>O462*H462</f>
        <v>0</v>
      </c>
      <c r="Q462" s="192">
        <v>0</v>
      </c>
      <c r="R462" s="192">
        <f>Q462*H462</f>
        <v>0</v>
      </c>
      <c r="S462" s="192">
        <v>0</v>
      </c>
      <c r="T462" s="193">
        <f>S462*H462</f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94" t="s">
        <v>123</v>
      </c>
      <c r="AT462" s="194" t="s">
        <v>118</v>
      </c>
      <c r="AU462" s="194" t="s">
        <v>86</v>
      </c>
      <c r="AY462" s="14" t="s">
        <v>115</v>
      </c>
      <c r="BE462" s="195">
        <f>IF(N462="základní",J462,0)</f>
        <v>0</v>
      </c>
      <c r="BF462" s="195">
        <f>IF(N462="snížená",J462,0)</f>
        <v>0</v>
      </c>
      <c r="BG462" s="195">
        <f>IF(N462="zákl. přenesená",J462,0)</f>
        <v>0</v>
      </c>
      <c r="BH462" s="195">
        <f>IF(N462="sníž. přenesená",J462,0)</f>
        <v>0</v>
      </c>
      <c r="BI462" s="195">
        <f>IF(N462="nulová",J462,0)</f>
        <v>0</v>
      </c>
      <c r="BJ462" s="14" t="s">
        <v>84</v>
      </c>
      <c r="BK462" s="195">
        <f>ROUND(I462*H462,2)</f>
        <v>0</v>
      </c>
      <c r="BL462" s="14" t="s">
        <v>123</v>
      </c>
      <c r="BM462" s="194" t="s">
        <v>805</v>
      </c>
    </row>
    <row r="463" spans="1:65" s="2" customFormat="1" ht="19.5">
      <c r="A463" s="31"/>
      <c r="B463" s="32"/>
      <c r="C463" s="33"/>
      <c r="D463" s="196" t="s">
        <v>125</v>
      </c>
      <c r="E463" s="33"/>
      <c r="F463" s="197" t="s">
        <v>806</v>
      </c>
      <c r="G463" s="33"/>
      <c r="H463" s="33"/>
      <c r="I463" s="198"/>
      <c r="J463" s="33"/>
      <c r="K463" s="33"/>
      <c r="L463" s="36"/>
      <c r="M463" s="199"/>
      <c r="N463" s="200"/>
      <c r="O463" s="68"/>
      <c r="P463" s="68"/>
      <c r="Q463" s="68"/>
      <c r="R463" s="68"/>
      <c r="S463" s="68"/>
      <c r="T463" s="69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T463" s="14" t="s">
        <v>125</v>
      </c>
      <c r="AU463" s="14" t="s">
        <v>86</v>
      </c>
    </row>
    <row r="464" spans="1:65" s="2" customFormat="1" ht="19.5">
      <c r="A464" s="31"/>
      <c r="B464" s="32"/>
      <c r="C464" s="33"/>
      <c r="D464" s="196" t="s">
        <v>127</v>
      </c>
      <c r="E464" s="33"/>
      <c r="F464" s="201" t="s">
        <v>786</v>
      </c>
      <c r="G464" s="33"/>
      <c r="H464" s="33"/>
      <c r="I464" s="198"/>
      <c r="J464" s="33"/>
      <c r="K464" s="33"/>
      <c r="L464" s="36"/>
      <c r="M464" s="199"/>
      <c r="N464" s="200"/>
      <c r="O464" s="68"/>
      <c r="P464" s="68"/>
      <c r="Q464" s="68"/>
      <c r="R464" s="68"/>
      <c r="S464" s="68"/>
      <c r="T464" s="69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T464" s="14" t="s">
        <v>127</v>
      </c>
      <c r="AU464" s="14" t="s">
        <v>86</v>
      </c>
    </row>
    <row r="465" spans="1:65" s="2" customFormat="1" ht="16.5" customHeight="1">
      <c r="A465" s="31"/>
      <c r="B465" s="32"/>
      <c r="C465" s="183" t="s">
        <v>807</v>
      </c>
      <c r="D465" s="183" t="s">
        <v>118</v>
      </c>
      <c r="E465" s="184" t="s">
        <v>808</v>
      </c>
      <c r="F465" s="185" t="s">
        <v>809</v>
      </c>
      <c r="G465" s="186" t="s">
        <v>184</v>
      </c>
      <c r="H465" s="187">
        <v>40</v>
      </c>
      <c r="I465" s="188"/>
      <c r="J465" s="189">
        <f>ROUND(I465*H465,2)</f>
        <v>0</v>
      </c>
      <c r="K465" s="185" t="s">
        <v>122</v>
      </c>
      <c r="L465" s="36"/>
      <c r="M465" s="190" t="s">
        <v>1</v>
      </c>
      <c r="N465" s="191" t="s">
        <v>42</v>
      </c>
      <c r="O465" s="68"/>
      <c r="P465" s="192">
        <f>O465*H465</f>
        <v>0</v>
      </c>
      <c r="Q465" s="192">
        <v>0</v>
      </c>
      <c r="R465" s="192">
        <f>Q465*H465</f>
        <v>0</v>
      </c>
      <c r="S465" s="192">
        <v>0</v>
      </c>
      <c r="T465" s="193">
        <f>S465*H465</f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94" t="s">
        <v>123</v>
      </c>
      <c r="AT465" s="194" t="s">
        <v>118</v>
      </c>
      <c r="AU465" s="194" t="s">
        <v>86</v>
      </c>
      <c r="AY465" s="14" t="s">
        <v>115</v>
      </c>
      <c r="BE465" s="195">
        <f>IF(N465="základní",J465,0)</f>
        <v>0</v>
      </c>
      <c r="BF465" s="195">
        <f>IF(N465="snížená",J465,0)</f>
        <v>0</v>
      </c>
      <c r="BG465" s="195">
        <f>IF(N465="zákl. přenesená",J465,0)</f>
        <v>0</v>
      </c>
      <c r="BH465" s="195">
        <f>IF(N465="sníž. přenesená",J465,0)</f>
        <v>0</v>
      </c>
      <c r="BI465" s="195">
        <f>IF(N465="nulová",J465,0)</f>
        <v>0</v>
      </c>
      <c r="BJ465" s="14" t="s">
        <v>84</v>
      </c>
      <c r="BK465" s="195">
        <f>ROUND(I465*H465,2)</f>
        <v>0</v>
      </c>
      <c r="BL465" s="14" t="s">
        <v>123</v>
      </c>
      <c r="BM465" s="194" t="s">
        <v>810</v>
      </c>
    </row>
    <row r="466" spans="1:65" s="2" customFormat="1" ht="19.5">
      <c r="A466" s="31"/>
      <c r="B466" s="32"/>
      <c r="C466" s="33"/>
      <c r="D466" s="196" t="s">
        <v>125</v>
      </c>
      <c r="E466" s="33"/>
      <c r="F466" s="197" t="s">
        <v>811</v>
      </c>
      <c r="G466" s="33"/>
      <c r="H466" s="33"/>
      <c r="I466" s="198"/>
      <c r="J466" s="33"/>
      <c r="K466" s="33"/>
      <c r="L466" s="36"/>
      <c r="M466" s="199"/>
      <c r="N466" s="200"/>
      <c r="O466" s="68"/>
      <c r="P466" s="68"/>
      <c r="Q466" s="68"/>
      <c r="R466" s="68"/>
      <c r="S466" s="68"/>
      <c r="T466" s="69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T466" s="14" t="s">
        <v>125</v>
      </c>
      <c r="AU466" s="14" t="s">
        <v>86</v>
      </c>
    </row>
    <row r="467" spans="1:65" s="2" customFormat="1" ht="19.5">
      <c r="A467" s="31"/>
      <c r="B467" s="32"/>
      <c r="C467" s="33"/>
      <c r="D467" s="196" t="s">
        <v>127</v>
      </c>
      <c r="E467" s="33"/>
      <c r="F467" s="201" t="s">
        <v>786</v>
      </c>
      <c r="G467" s="33"/>
      <c r="H467" s="33"/>
      <c r="I467" s="198"/>
      <c r="J467" s="33"/>
      <c r="K467" s="33"/>
      <c r="L467" s="36"/>
      <c r="M467" s="199"/>
      <c r="N467" s="200"/>
      <c r="O467" s="68"/>
      <c r="P467" s="68"/>
      <c r="Q467" s="68"/>
      <c r="R467" s="68"/>
      <c r="S467" s="68"/>
      <c r="T467" s="69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T467" s="14" t="s">
        <v>127</v>
      </c>
      <c r="AU467" s="14" t="s">
        <v>86</v>
      </c>
    </row>
    <row r="468" spans="1:65" s="2" customFormat="1" ht="16.5" customHeight="1">
      <c r="A468" s="31"/>
      <c r="B468" s="32"/>
      <c r="C468" s="183" t="s">
        <v>812</v>
      </c>
      <c r="D468" s="183" t="s">
        <v>118</v>
      </c>
      <c r="E468" s="184" t="s">
        <v>813</v>
      </c>
      <c r="F468" s="185" t="s">
        <v>814</v>
      </c>
      <c r="G468" s="186" t="s">
        <v>184</v>
      </c>
      <c r="H468" s="187">
        <v>12</v>
      </c>
      <c r="I468" s="188"/>
      <c r="J468" s="189">
        <f>ROUND(I468*H468,2)</f>
        <v>0</v>
      </c>
      <c r="K468" s="185" t="s">
        <v>122</v>
      </c>
      <c r="L468" s="36"/>
      <c r="M468" s="190" t="s">
        <v>1</v>
      </c>
      <c r="N468" s="191" t="s">
        <v>42</v>
      </c>
      <c r="O468" s="68"/>
      <c r="P468" s="192">
        <f>O468*H468</f>
        <v>0</v>
      </c>
      <c r="Q468" s="192">
        <v>0</v>
      </c>
      <c r="R468" s="192">
        <f>Q468*H468</f>
        <v>0</v>
      </c>
      <c r="S468" s="192">
        <v>0</v>
      </c>
      <c r="T468" s="193">
        <f>S468*H468</f>
        <v>0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194" t="s">
        <v>123</v>
      </c>
      <c r="AT468" s="194" t="s">
        <v>118</v>
      </c>
      <c r="AU468" s="194" t="s">
        <v>86</v>
      </c>
      <c r="AY468" s="14" t="s">
        <v>115</v>
      </c>
      <c r="BE468" s="195">
        <f>IF(N468="základní",J468,0)</f>
        <v>0</v>
      </c>
      <c r="BF468" s="195">
        <f>IF(N468="snížená",J468,0)</f>
        <v>0</v>
      </c>
      <c r="BG468" s="195">
        <f>IF(N468="zákl. přenesená",J468,0)</f>
        <v>0</v>
      </c>
      <c r="BH468" s="195">
        <f>IF(N468="sníž. přenesená",J468,0)</f>
        <v>0</v>
      </c>
      <c r="BI468" s="195">
        <f>IF(N468="nulová",J468,0)</f>
        <v>0</v>
      </c>
      <c r="BJ468" s="14" t="s">
        <v>84</v>
      </c>
      <c r="BK468" s="195">
        <f>ROUND(I468*H468,2)</f>
        <v>0</v>
      </c>
      <c r="BL468" s="14" t="s">
        <v>123</v>
      </c>
      <c r="BM468" s="194" t="s">
        <v>815</v>
      </c>
    </row>
    <row r="469" spans="1:65" s="2" customFormat="1" ht="19.5">
      <c r="A469" s="31"/>
      <c r="B469" s="32"/>
      <c r="C469" s="33"/>
      <c r="D469" s="196" t="s">
        <v>125</v>
      </c>
      <c r="E469" s="33"/>
      <c r="F469" s="197" t="s">
        <v>816</v>
      </c>
      <c r="G469" s="33"/>
      <c r="H469" s="33"/>
      <c r="I469" s="198"/>
      <c r="J469" s="33"/>
      <c r="K469" s="33"/>
      <c r="L469" s="36"/>
      <c r="M469" s="199"/>
      <c r="N469" s="200"/>
      <c r="O469" s="68"/>
      <c r="P469" s="68"/>
      <c r="Q469" s="68"/>
      <c r="R469" s="68"/>
      <c r="S469" s="68"/>
      <c r="T469" s="69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T469" s="14" t="s">
        <v>125</v>
      </c>
      <c r="AU469" s="14" t="s">
        <v>86</v>
      </c>
    </row>
    <row r="470" spans="1:65" s="2" customFormat="1" ht="19.5">
      <c r="A470" s="31"/>
      <c r="B470" s="32"/>
      <c r="C470" s="33"/>
      <c r="D470" s="196" t="s">
        <v>127</v>
      </c>
      <c r="E470" s="33"/>
      <c r="F470" s="201" t="s">
        <v>786</v>
      </c>
      <c r="G470" s="33"/>
      <c r="H470" s="33"/>
      <c r="I470" s="198"/>
      <c r="J470" s="33"/>
      <c r="K470" s="33"/>
      <c r="L470" s="36"/>
      <c r="M470" s="199"/>
      <c r="N470" s="200"/>
      <c r="O470" s="68"/>
      <c r="P470" s="68"/>
      <c r="Q470" s="68"/>
      <c r="R470" s="68"/>
      <c r="S470" s="68"/>
      <c r="T470" s="69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T470" s="14" t="s">
        <v>127</v>
      </c>
      <c r="AU470" s="14" t="s">
        <v>86</v>
      </c>
    </row>
    <row r="471" spans="1:65" s="2" customFormat="1" ht="16.5" customHeight="1">
      <c r="A471" s="31"/>
      <c r="B471" s="32"/>
      <c r="C471" s="183" t="s">
        <v>817</v>
      </c>
      <c r="D471" s="183" t="s">
        <v>118</v>
      </c>
      <c r="E471" s="184" t="s">
        <v>818</v>
      </c>
      <c r="F471" s="185" t="s">
        <v>819</v>
      </c>
      <c r="G471" s="186" t="s">
        <v>184</v>
      </c>
      <c r="H471" s="187">
        <v>12</v>
      </c>
      <c r="I471" s="188"/>
      <c r="J471" s="189">
        <f>ROUND(I471*H471,2)</f>
        <v>0</v>
      </c>
      <c r="K471" s="185" t="s">
        <v>122</v>
      </c>
      <c r="L471" s="36"/>
      <c r="M471" s="190" t="s">
        <v>1</v>
      </c>
      <c r="N471" s="191" t="s">
        <v>42</v>
      </c>
      <c r="O471" s="68"/>
      <c r="P471" s="192">
        <f>O471*H471</f>
        <v>0</v>
      </c>
      <c r="Q471" s="192">
        <v>0</v>
      </c>
      <c r="R471" s="192">
        <f>Q471*H471</f>
        <v>0</v>
      </c>
      <c r="S471" s="192">
        <v>0</v>
      </c>
      <c r="T471" s="193">
        <f>S471*H471</f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94" t="s">
        <v>123</v>
      </c>
      <c r="AT471" s="194" t="s">
        <v>118</v>
      </c>
      <c r="AU471" s="194" t="s">
        <v>86</v>
      </c>
      <c r="AY471" s="14" t="s">
        <v>115</v>
      </c>
      <c r="BE471" s="195">
        <f>IF(N471="základní",J471,0)</f>
        <v>0</v>
      </c>
      <c r="BF471" s="195">
        <f>IF(N471="snížená",J471,0)</f>
        <v>0</v>
      </c>
      <c r="BG471" s="195">
        <f>IF(N471="zákl. přenesená",J471,0)</f>
        <v>0</v>
      </c>
      <c r="BH471" s="195">
        <f>IF(N471="sníž. přenesená",J471,0)</f>
        <v>0</v>
      </c>
      <c r="BI471" s="195">
        <f>IF(N471="nulová",J471,0)</f>
        <v>0</v>
      </c>
      <c r="BJ471" s="14" t="s">
        <v>84</v>
      </c>
      <c r="BK471" s="195">
        <f>ROUND(I471*H471,2)</f>
        <v>0</v>
      </c>
      <c r="BL471" s="14" t="s">
        <v>123</v>
      </c>
      <c r="BM471" s="194" t="s">
        <v>820</v>
      </c>
    </row>
    <row r="472" spans="1:65" s="2" customFormat="1" ht="19.5">
      <c r="A472" s="31"/>
      <c r="B472" s="32"/>
      <c r="C472" s="33"/>
      <c r="D472" s="196" t="s">
        <v>125</v>
      </c>
      <c r="E472" s="33"/>
      <c r="F472" s="197" t="s">
        <v>821</v>
      </c>
      <c r="G472" s="33"/>
      <c r="H472" s="33"/>
      <c r="I472" s="198"/>
      <c r="J472" s="33"/>
      <c r="K472" s="33"/>
      <c r="L472" s="36"/>
      <c r="M472" s="199"/>
      <c r="N472" s="200"/>
      <c r="O472" s="68"/>
      <c r="P472" s="68"/>
      <c r="Q472" s="68"/>
      <c r="R472" s="68"/>
      <c r="S472" s="68"/>
      <c r="T472" s="69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T472" s="14" t="s">
        <v>125</v>
      </c>
      <c r="AU472" s="14" t="s">
        <v>86</v>
      </c>
    </row>
    <row r="473" spans="1:65" s="2" customFormat="1" ht="19.5">
      <c r="A473" s="31"/>
      <c r="B473" s="32"/>
      <c r="C473" s="33"/>
      <c r="D473" s="196" t="s">
        <v>127</v>
      </c>
      <c r="E473" s="33"/>
      <c r="F473" s="201" t="s">
        <v>786</v>
      </c>
      <c r="G473" s="33"/>
      <c r="H473" s="33"/>
      <c r="I473" s="198"/>
      <c r="J473" s="33"/>
      <c r="K473" s="33"/>
      <c r="L473" s="36"/>
      <c r="M473" s="199"/>
      <c r="N473" s="200"/>
      <c r="O473" s="68"/>
      <c r="P473" s="68"/>
      <c r="Q473" s="68"/>
      <c r="R473" s="68"/>
      <c r="S473" s="68"/>
      <c r="T473" s="69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T473" s="14" t="s">
        <v>127</v>
      </c>
      <c r="AU473" s="14" t="s">
        <v>86</v>
      </c>
    </row>
    <row r="474" spans="1:65" s="2" customFormat="1" ht="16.5" customHeight="1">
      <c r="A474" s="31"/>
      <c r="B474" s="32"/>
      <c r="C474" s="183" t="s">
        <v>822</v>
      </c>
      <c r="D474" s="183" t="s">
        <v>118</v>
      </c>
      <c r="E474" s="184" t="s">
        <v>823</v>
      </c>
      <c r="F474" s="185" t="s">
        <v>824</v>
      </c>
      <c r="G474" s="186" t="s">
        <v>184</v>
      </c>
      <c r="H474" s="187">
        <v>12</v>
      </c>
      <c r="I474" s="188"/>
      <c r="J474" s="189">
        <f>ROUND(I474*H474,2)</f>
        <v>0</v>
      </c>
      <c r="K474" s="185" t="s">
        <v>122</v>
      </c>
      <c r="L474" s="36"/>
      <c r="M474" s="190" t="s">
        <v>1</v>
      </c>
      <c r="N474" s="191" t="s">
        <v>42</v>
      </c>
      <c r="O474" s="68"/>
      <c r="P474" s="192">
        <f>O474*H474</f>
        <v>0</v>
      </c>
      <c r="Q474" s="192">
        <v>0</v>
      </c>
      <c r="R474" s="192">
        <f>Q474*H474</f>
        <v>0</v>
      </c>
      <c r="S474" s="192">
        <v>0</v>
      </c>
      <c r="T474" s="193">
        <f>S474*H474</f>
        <v>0</v>
      </c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R474" s="194" t="s">
        <v>123</v>
      </c>
      <c r="AT474" s="194" t="s">
        <v>118</v>
      </c>
      <c r="AU474" s="194" t="s">
        <v>86</v>
      </c>
      <c r="AY474" s="14" t="s">
        <v>115</v>
      </c>
      <c r="BE474" s="195">
        <f>IF(N474="základní",J474,0)</f>
        <v>0</v>
      </c>
      <c r="BF474" s="195">
        <f>IF(N474="snížená",J474,0)</f>
        <v>0</v>
      </c>
      <c r="BG474" s="195">
        <f>IF(N474="zákl. přenesená",J474,0)</f>
        <v>0</v>
      </c>
      <c r="BH474" s="195">
        <f>IF(N474="sníž. přenesená",J474,0)</f>
        <v>0</v>
      </c>
      <c r="BI474" s="195">
        <f>IF(N474="nulová",J474,0)</f>
        <v>0</v>
      </c>
      <c r="BJ474" s="14" t="s">
        <v>84</v>
      </c>
      <c r="BK474" s="195">
        <f>ROUND(I474*H474,2)</f>
        <v>0</v>
      </c>
      <c r="BL474" s="14" t="s">
        <v>123</v>
      </c>
      <c r="BM474" s="194" t="s">
        <v>825</v>
      </c>
    </row>
    <row r="475" spans="1:65" s="2" customFormat="1" ht="19.5">
      <c r="A475" s="31"/>
      <c r="B475" s="32"/>
      <c r="C475" s="33"/>
      <c r="D475" s="196" t="s">
        <v>125</v>
      </c>
      <c r="E475" s="33"/>
      <c r="F475" s="197" t="s">
        <v>826</v>
      </c>
      <c r="G475" s="33"/>
      <c r="H475" s="33"/>
      <c r="I475" s="198"/>
      <c r="J475" s="33"/>
      <c r="K475" s="33"/>
      <c r="L475" s="36"/>
      <c r="M475" s="199"/>
      <c r="N475" s="200"/>
      <c r="O475" s="68"/>
      <c r="P475" s="68"/>
      <c r="Q475" s="68"/>
      <c r="R475" s="68"/>
      <c r="S475" s="68"/>
      <c r="T475" s="69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T475" s="14" t="s">
        <v>125</v>
      </c>
      <c r="AU475" s="14" t="s">
        <v>86</v>
      </c>
    </row>
    <row r="476" spans="1:65" s="2" customFormat="1" ht="19.5">
      <c r="A476" s="31"/>
      <c r="B476" s="32"/>
      <c r="C476" s="33"/>
      <c r="D476" s="196" t="s">
        <v>127</v>
      </c>
      <c r="E476" s="33"/>
      <c r="F476" s="201" t="s">
        <v>786</v>
      </c>
      <c r="G476" s="33"/>
      <c r="H476" s="33"/>
      <c r="I476" s="198"/>
      <c r="J476" s="33"/>
      <c r="K476" s="33"/>
      <c r="L476" s="36"/>
      <c r="M476" s="199"/>
      <c r="N476" s="200"/>
      <c r="O476" s="68"/>
      <c r="P476" s="68"/>
      <c r="Q476" s="68"/>
      <c r="R476" s="68"/>
      <c r="S476" s="68"/>
      <c r="T476" s="69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T476" s="14" t="s">
        <v>127</v>
      </c>
      <c r="AU476" s="14" t="s">
        <v>86</v>
      </c>
    </row>
    <row r="477" spans="1:65" s="2" customFormat="1" ht="16.5" customHeight="1">
      <c r="A477" s="31"/>
      <c r="B477" s="32"/>
      <c r="C477" s="183" t="s">
        <v>827</v>
      </c>
      <c r="D477" s="183" t="s">
        <v>118</v>
      </c>
      <c r="E477" s="184" t="s">
        <v>828</v>
      </c>
      <c r="F477" s="185" t="s">
        <v>829</v>
      </c>
      <c r="G477" s="186" t="s">
        <v>184</v>
      </c>
      <c r="H477" s="187">
        <v>12</v>
      </c>
      <c r="I477" s="188"/>
      <c r="J477" s="189">
        <f>ROUND(I477*H477,2)</f>
        <v>0</v>
      </c>
      <c r="K477" s="185" t="s">
        <v>122</v>
      </c>
      <c r="L477" s="36"/>
      <c r="M477" s="190" t="s">
        <v>1</v>
      </c>
      <c r="N477" s="191" t="s">
        <v>42</v>
      </c>
      <c r="O477" s="68"/>
      <c r="P477" s="192">
        <f>O477*H477</f>
        <v>0</v>
      </c>
      <c r="Q477" s="192">
        <v>0</v>
      </c>
      <c r="R477" s="192">
        <f>Q477*H477</f>
        <v>0</v>
      </c>
      <c r="S477" s="192">
        <v>0</v>
      </c>
      <c r="T477" s="193">
        <f>S477*H477</f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94" t="s">
        <v>123</v>
      </c>
      <c r="AT477" s="194" t="s">
        <v>118</v>
      </c>
      <c r="AU477" s="194" t="s">
        <v>86</v>
      </c>
      <c r="AY477" s="14" t="s">
        <v>115</v>
      </c>
      <c r="BE477" s="195">
        <f>IF(N477="základní",J477,0)</f>
        <v>0</v>
      </c>
      <c r="BF477" s="195">
        <f>IF(N477="snížená",J477,0)</f>
        <v>0</v>
      </c>
      <c r="BG477" s="195">
        <f>IF(N477="zákl. přenesená",J477,0)</f>
        <v>0</v>
      </c>
      <c r="BH477" s="195">
        <f>IF(N477="sníž. přenesená",J477,0)</f>
        <v>0</v>
      </c>
      <c r="BI477" s="195">
        <f>IF(N477="nulová",J477,0)</f>
        <v>0</v>
      </c>
      <c r="BJ477" s="14" t="s">
        <v>84</v>
      </c>
      <c r="BK477" s="195">
        <f>ROUND(I477*H477,2)</f>
        <v>0</v>
      </c>
      <c r="BL477" s="14" t="s">
        <v>123</v>
      </c>
      <c r="BM477" s="194" t="s">
        <v>830</v>
      </c>
    </row>
    <row r="478" spans="1:65" s="2" customFormat="1" ht="19.5">
      <c r="A478" s="31"/>
      <c r="B478" s="32"/>
      <c r="C478" s="33"/>
      <c r="D478" s="196" t="s">
        <v>125</v>
      </c>
      <c r="E478" s="33"/>
      <c r="F478" s="197" t="s">
        <v>831</v>
      </c>
      <c r="G478" s="33"/>
      <c r="H478" s="33"/>
      <c r="I478" s="198"/>
      <c r="J478" s="33"/>
      <c r="K478" s="33"/>
      <c r="L478" s="36"/>
      <c r="M478" s="199"/>
      <c r="N478" s="200"/>
      <c r="O478" s="68"/>
      <c r="P478" s="68"/>
      <c r="Q478" s="68"/>
      <c r="R478" s="68"/>
      <c r="S478" s="68"/>
      <c r="T478" s="69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T478" s="14" t="s">
        <v>125</v>
      </c>
      <c r="AU478" s="14" t="s">
        <v>86</v>
      </c>
    </row>
    <row r="479" spans="1:65" s="2" customFormat="1" ht="19.5">
      <c r="A479" s="31"/>
      <c r="B479" s="32"/>
      <c r="C479" s="33"/>
      <c r="D479" s="196" t="s">
        <v>127</v>
      </c>
      <c r="E479" s="33"/>
      <c r="F479" s="201" t="s">
        <v>786</v>
      </c>
      <c r="G479" s="33"/>
      <c r="H479" s="33"/>
      <c r="I479" s="198"/>
      <c r="J479" s="33"/>
      <c r="K479" s="33"/>
      <c r="L479" s="36"/>
      <c r="M479" s="199"/>
      <c r="N479" s="200"/>
      <c r="O479" s="68"/>
      <c r="P479" s="68"/>
      <c r="Q479" s="68"/>
      <c r="R479" s="68"/>
      <c r="S479" s="68"/>
      <c r="T479" s="69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T479" s="14" t="s">
        <v>127</v>
      </c>
      <c r="AU479" s="14" t="s">
        <v>86</v>
      </c>
    </row>
    <row r="480" spans="1:65" s="2" customFormat="1" ht="16.5" customHeight="1">
      <c r="A480" s="31"/>
      <c r="B480" s="32"/>
      <c r="C480" s="183" t="s">
        <v>832</v>
      </c>
      <c r="D480" s="183" t="s">
        <v>118</v>
      </c>
      <c r="E480" s="184" t="s">
        <v>833</v>
      </c>
      <c r="F480" s="185" t="s">
        <v>834</v>
      </c>
      <c r="G480" s="186" t="s">
        <v>835</v>
      </c>
      <c r="H480" s="187">
        <v>600</v>
      </c>
      <c r="I480" s="188"/>
      <c r="J480" s="189">
        <f>ROUND(I480*H480,2)</f>
        <v>0</v>
      </c>
      <c r="K480" s="185" t="s">
        <v>122</v>
      </c>
      <c r="L480" s="36"/>
      <c r="M480" s="190" t="s">
        <v>1</v>
      </c>
      <c r="N480" s="191" t="s">
        <v>42</v>
      </c>
      <c r="O480" s="68"/>
      <c r="P480" s="192">
        <f>O480*H480</f>
        <v>0</v>
      </c>
      <c r="Q480" s="192">
        <v>0</v>
      </c>
      <c r="R480" s="192">
        <f>Q480*H480</f>
        <v>0</v>
      </c>
      <c r="S480" s="192">
        <v>0</v>
      </c>
      <c r="T480" s="193">
        <f>S480*H480</f>
        <v>0</v>
      </c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R480" s="194" t="s">
        <v>123</v>
      </c>
      <c r="AT480" s="194" t="s">
        <v>118</v>
      </c>
      <c r="AU480" s="194" t="s">
        <v>86</v>
      </c>
      <c r="AY480" s="14" t="s">
        <v>115</v>
      </c>
      <c r="BE480" s="195">
        <f>IF(N480="základní",J480,0)</f>
        <v>0</v>
      </c>
      <c r="BF480" s="195">
        <f>IF(N480="snížená",J480,0)</f>
        <v>0</v>
      </c>
      <c r="BG480" s="195">
        <f>IF(N480="zákl. přenesená",J480,0)</f>
        <v>0</v>
      </c>
      <c r="BH480" s="195">
        <f>IF(N480="sníž. přenesená",J480,0)</f>
        <v>0</v>
      </c>
      <c r="BI480" s="195">
        <f>IF(N480="nulová",J480,0)</f>
        <v>0</v>
      </c>
      <c r="BJ480" s="14" t="s">
        <v>84</v>
      </c>
      <c r="BK480" s="195">
        <f>ROUND(I480*H480,2)</f>
        <v>0</v>
      </c>
      <c r="BL480" s="14" t="s">
        <v>123</v>
      </c>
      <c r="BM480" s="194" t="s">
        <v>836</v>
      </c>
    </row>
    <row r="481" spans="1:65" s="2" customFormat="1" ht="29.25">
      <c r="A481" s="31"/>
      <c r="B481" s="32"/>
      <c r="C481" s="33"/>
      <c r="D481" s="196" t="s">
        <v>125</v>
      </c>
      <c r="E481" s="33"/>
      <c r="F481" s="197" t="s">
        <v>837</v>
      </c>
      <c r="G481" s="33"/>
      <c r="H481" s="33"/>
      <c r="I481" s="198"/>
      <c r="J481" s="33"/>
      <c r="K481" s="33"/>
      <c r="L481" s="36"/>
      <c r="M481" s="199"/>
      <c r="N481" s="200"/>
      <c r="O481" s="68"/>
      <c r="P481" s="68"/>
      <c r="Q481" s="68"/>
      <c r="R481" s="68"/>
      <c r="S481" s="68"/>
      <c r="T481" s="69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T481" s="14" t="s">
        <v>125</v>
      </c>
      <c r="AU481" s="14" t="s">
        <v>86</v>
      </c>
    </row>
    <row r="482" spans="1:65" s="2" customFormat="1" ht="16.5" customHeight="1">
      <c r="A482" s="31"/>
      <c r="B482" s="32"/>
      <c r="C482" s="183" t="s">
        <v>838</v>
      </c>
      <c r="D482" s="183" t="s">
        <v>118</v>
      </c>
      <c r="E482" s="184" t="s">
        <v>839</v>
      </c>
      <c r="F482" s="185" t="s">
        <v>840</v>
      </c>
      <c r="G482" s="186" t="s">
        <v>835</v>
      </c>
      <c r="H482" s="187">
        <v>480</v>
      </c>
      <c r="I482" s="188"/>
      <c r="J482" s="189">
        <f>ROUND(I482*H482,2)</f>
        <v>0</v>
      </c>
      <c r="K482" s="185" t="s">
        <v>122</v>
      </c>
      <c r="L482" s="36"/>
      <c r="M482" s="190" t="s">
        <v>1</v>
      </c>
      <c r="N482" s="191" t="s">
        <v>42</v>
      </c>
      <c r="O482" s="68"/>
      <c r="P482" s="192">
        <f>O482*H482</f>
        <v>0</v>
      </c>
      <c r="Q482" s="192">
        <v>0</v>
      </c>
      <c r="R482" s="192">
        <f>Q482*H482</f>
        <v>0</v>
      </c>
      <c r="S482" s="192">
        <v>0</v>
      </c>
      <c r="T482" s="193">
        <f>S482*H482</f>
        <v>0</v>
      </c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R482" s="194" t="s">
        <v>123</v>
      </c>
      <c r="AT482" s="194" t="s">
        <v>118</v>
      </c>
      <c r="AU482" s="194" t="s">
        <v>86</v>
      </c>
      <c r="AY482" s="14" t="s">
        <v>115</v>
      </c>
      <c r="BE482" s="195">
        <f>IF(N482="základní",J482,0)</f>
        <v>0</v>
      </c>
      <c r="BF482" s="195">
        <f>IF(N482="snížená",J482,0)</f>
        <v>0</v>
      </c>
      <c r="BG482" s="195">
        <f>IF(N482="zákl. přenesená",J482,0)</f>
        <v>0</v>
      </c>
      <c r="BH482" s="195">
        <f>IF(N482="sníž. přenesená",J482,0)</f>
        <v>0</v>
      </c>
      <c r="BI482" s="195">
        <f>IF(N482="nulová",J482,0)</f>
        <v>0</v>
      </c>
      <c r="BJ482" s="14" t="s">
        <v>84</v>
      </c>
      <c r="BK482" s="195">
        <f>ROUND(I482*H482,2)</f>
        <v>0</v>
      </c>
      <c r="BL482" s="14" t="s">
        <v>123</v>
      </c>
      <c r="BM482" s="194" t="s">
        <v>841</v>
      </c>
    </row>
    <row r="483" spans="1:65" s="2" customFormat="1" ht="29.25">
      <c r="A483" s="31"/>
      <c r="B483" s="32"/>
      <c r="C483" s="33"/>
      <c r="D483" s="196" t="s">
        <v>125</v>
      </c>
      <c r="E483" s="33"/>
      <c r="F483" s="197" t="s">
        <v>842</v>
      </c>
      <c r="G483" s="33"/>
      <c r="H483" s="33"/>
      <c r="I483" s="198"/>
      <c r="J483" s="33"/>
      <c r="K483" s="33"/>
      <c r="L483" s="36"/>
      <c r="M483" s="199"/>
      <c r="N483" s="200"/>
      <c r="O483" s="68"/>
      <c r="P483" s="68"/>
      <c r="Q483" s="68"/>
      <c r="R483" s="68"/>
      <c r="S483" s="68"/>
      <c r="T483" s="69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T483" s="14" t="s">
        <v>125</v>
      </c>
      <c r="AU483" s="14" t="s">
        <v>86</v>
      </c>
    </row>
    <row r="484" spans="1:65" s="2" customFormat="1" ht="16.5" customHeight="1">
      <c r="A484" s="31"/>
      <c r="B484" s="32"/>
      <c r="C484" s="183" t="s">
        <v>843</v>
      </c>
      <c r="D484" s="183" t="s">
        <v>118</v>
      </c>
      <c r="E484" s="184" t="s">
        <v>844</v>
      </c>
      <c r="F484" s="185" t="s">
        <v>845</v>
      </c>
      <c r="G484" s="186" t="s">
        <v>835</v>
      </c>
      <c r="H484" s="187">
        <v>400</v>
      </c>
      <c r="I484" s="188"/>
      <c r="J484" s="189">
        <f>ROUND(I484*H484,2)</f>
        <v>0</v>
      </c>
      <c r="K484" s="185" t="s">
        <v>122</v>
      </c>
      <c r="L484" s="36"/>
      <c r="M484" s="190" t="s">
        <v>1</v>
      </c>
      <c r="N484" s="191" t="s">
        <v>42</v>
      </c>
      <c r="O484" s="68"/>
      <c r="P484" s="192">
        <f>O484*H484</f>
        <v>0</v>
      </c>
      <c r="Q484" s="192">
        <v>0</v>
      </c>
      <c r="R484" s="192">
        <f>Q484*H484</f>
        <v>0</v>
      </c>
      <c r="S484" s="192">
        <v>0</v>
      </c>
      <c r="T484" s="193">
        <f>S484*H484</f>
        <v>0</v>
      </c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R484" s="194" t="s">
        <v>123</v>
      </c>
      <c r="AT484" s="194" t="s">
        <v>118</v>
      </c>
      <c r="AU484" s="194" t="s">
        <v>86</v>
      </c>
      <c r="AY484" s="14" t="s">
        <v>115</v>
      </c>
      <c r="BE484" s="195">
        <f>IF(N484="základní",J484,0)</f>
        <v>0</v>
      </c>
      <c r="BF484" s="195">
        <f>IF(N484="snížená",J484,0)</f>
        <v>0</v>
      </c>
      <c r="BG484" s="195">
        <f>IF(N484="zákl. přenesená",J484,0)</f>
        <v>0</v>
      </c>
      <c r="BH484" s="195">
        <f>IF(N484="sníž. přenesená",J484,0)</f>
        <v>0</v>
      </c>
      <c r="BI484" s="195">
        <f>IF(N484="nulová",J484,0)</f>
        <v>0</v>
      </c>
      <c r="BJ484" s="14" t="s">
        <v>84</v>
      </c>
      <c r="BK484" s="195">
        <f>ROUND(I484*H484,2)</f>
        <v>0</v>
      </c>
      <c r="BL484" s="14" t="s">
        <v>123</v>
      </c>
      <c r="BM484" s="194" t="s">
        <v>846</v>
      </c>
    </row>
    <row r="485" spans="1:65" s="2" customFormat="1" ht="29.25">
      <c r="A485" s="31"/>
      <c r="B485" s="32"/>
      <c r="C485" s="33"/>
      <c r="D485" s="196" t="s">
        <v>125</v>
      </c>
      <c r="E485" s="33"/>
      <c r="F485" s="197" t="s">
        <v>847</v>
      </c>
      <c r="G485" s="33"/>
      <c r="H485" s="33"/>
      <c r="I485" s="198"/>
      <c r="J485" s="33"/>
      <c r="K485" s="33"/>
      <c r="L485" s="36"/>
      <c r="M485" s="199"/>
      <c r="N485" s="200"/>
      <c r="O485" s="68"/>
      <c r="P485" s="68"/>
      <c r="Q485" s="68"/>
      <c r="R485" s="68"/>
      <c r="S485" s="68"/>
      <c r="T485" s="69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T485" s="14" t="s">
        <v>125</v>
      </c>
      <c r="AU485" s="14" t="s">
        <v>86</v>
      </c>
    </row>
    <row r="486" spans="1:65" s="2" customFormat="1" ht="16.5" customHeight="1">
      <c r="A486" s="31"/>
      <c r="B486" s="32"/>
      <c r="C486" s="183" t="s">
        <v>848</v>
      </c>
      <c r="D486" s="183" t="s">
        <v>118</v>
      </c>
      <c r="E486" s="184" t="s">
        <v>849</v>
      </c>
      <c r="F486" s="185" t="s">
        <v>850</v>
      </c>
      <c r="G486" s="186" t="s">
        <v>835</v>
      </c>
      <c r="H486" s="187">
        <v>400</v>
      </c>
      <c r="I486" s="188"/>
      <c r="J486" s="189">
        <f>ROUND(I486*H486,2)</f>
        <v>0</v>
      </c>
      <c r="K486" s="185" t="s">
        <v>122</v>
      </c>
      <c r="L486" s="36"/>
      <c r="M486" s="190" t="s">
        <v>1</v>
      </c>
      <c r="N486" s="191" t="s">
        <v>42</v>
      </c>
      <c r="O486" s="68"/>
      <c r="P486" s="192">
        <f>O486*H486</f>
        <v>0</v>
      </c>
      <c r="Q486" s="192">
        <v>0</v>
      </c>
      <c r="R486" s="192">
        <f>Q486*H486</f>
        <v>0</v>
      </c>
      <c r="S486" s="192">
        <v>0</v>
      </c>
      <c r="T486" s="193">
        <f>S486*H486</f>
        <v>0</v>
      </c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R486" s="194" t="s">
        <v>123</v>
      </c>
      <c r="AT486" s="194" t="s">
        <v>118</v>
      </c>
      <c r="AU486" s="194" t="s">
        <v>86</v>
      </c>
      <c r="AY486" s="14" t="s">
        <v>115</v>
      </c>
      <c r="BE486" s="195">
        <f>IF(N486="základní",J486,0)</f>
        <v>0</v>
      </c>
      <c r="BF486" s="195">
        <f>IF(N486="snížená",J486,0)</f>
        <v>0</v>
      </c>
      <c r="BG486" s="195">
        <f>IF(N486="zákl. přenesená",J486,0)</f>
        <v>0</v>
      </c>
      <c r="BH486" s="195">
        <f>IF(N486="sníž. přenesená",J486,0)</f>
        <v>0</v>
      </c>
      <c r="BI486" s="195">
        <f>IF(N486="nulová",J486,0)</f>
        <v>0</v>
      </c>
      <c r="BJ486" s="14" t="s">
        <v>84</v>
      </c>
      <c r="BK486" s="195">
        <f>ROUND(I486*H486,2)</f>
        <v>0</v>
      </c>
      <c r="BL486" s="14" t="s">
        <v>123</v>
      </c>
      <c r="BM486" s="194" t="s">
        <v>851</v>
      </c>
    </row>
    <row r="487" spans="1:65" s="2" customFormat="1" ht="29.25">
      <c r="A487" s="31"/>
      <c r="B487" s="32"/>
      <c r="C487" s="33"/>
      <c r="D487" s="196" t="s">
        <v>125</v>
      </c>
      <c r="E487" s="33"/>
      <c r="F487" s="197" t="s">
        <v>852</v>
      </c>
      <c r="G487" s="33"/>
      <c r="H487" s="33"/>
      <c r="I487" s="198"/>
      <c r="J487" s="33"/>
      <c r="K487" s="33"/>
      <c r="L487" s="36"/>
      <c r="M487" s="199"/>
      <c r="N487" s="200"/>
      <c r="O487" s="68"/>
      <c r="P487" s="68"/>
      <c r="Q487" s="68"/>
      <c r="R487" s="68"/>
      <c r="S487" s="68"/>
      <c r="T487" s="69"/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T487" s="14" t="s">
        <v>125</v>
      </c>
      <c r="AU487" s="14" t="s">
        <v>86</v>
      </c>
    </row>
    <row r="488" spans="1:65" s="2" customFormat="1" ht="21.75" customHeight="1">
      <c r="A488" s="31"/>
      <c r="B488" s="32"/>
      <c r="C488" s="183" t="s">
        <v>853</v>
      </c>
      <c r="D488" s="183" t="s">
        <v>118</v>
      </c>
      <c r="E488" s="184" t="s">
        <v>854</v>
      </c>
      <c r="F488" s="185" t="s">
        <v>855</v>
      </c>
      <c r="G488" s="186" t="s">
        <v>184</v>
      </c>
      <c r="H488" s="187">
        <v>1</v>
      </c>
      <c r="I488" s="188"/>
      <c r="J488" s="189">
        <f>ROUND(I488*H488,2)</f>
        <v>0</v>
      </c>
      <c r="K488" s="185" t="s">
        <v>122</v>
      </c>
      <c r="L488" s="36"/>
      <c r="M488" s="190" t="s">
        <v>1</v>
      </c>
      <c r="N488" s="191" t="s">
        <v>42</v>
      </c>
      <c r="O488" s="68"/>
      <c r="P488" s="192">
        <f>O488*H488</f>
        <v>0</v>
      </c>
      <c r="Q488" s="192">
        <v>0</v>
      </c>
      <c r="R488" s="192">
        <f>Q488*H488</f>
        <v>0</v>
      </c>
      <c r="S488" s="192">
        <v>0</v>
      </c>
      <c r="T488" s="193">
        <f>S488*H488</f>
        <v>0</v>
      </c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R488" s="194" t="s">
        <v>123</v>
      </c>
      <c r="AT488" s="194" t="s">
        <v>118</v>
      </c>
      <c r="AU488" s="194" t="s">
        <v>86</v>
      </c>
      <c r="AY488" s="14" t="s">
        <v>115</v>
      </c>
      <c r="BE488" s="195">
        <f>IF(N488="základní",J488,0)</f>
        <v>0</v>
      </c>
      <c r="BF488" s="195">
        <f>IF(N488="snížená",J488,0)</f>
        <v>0</v>
      </c>
      <c r="BG488" s="195">
        <f>IF(N488="zákl. přenesená",J488,0)</f>
        <v>0</v>
      </c>
      <c r="BH488" s="195">
        <f>IF(N488="sníž. přenesená",J488,0)</f>
        <v>0</v>
      </c>
      <c r="BI488" s="195">
        <f>IF(N488="nulová",J488,0)</f>
        <v>0</v>
      </c>
      <c r="BJ488" s="14" t="s">
        <v>84</v>
      </c>
      <c r="BK488" s="195">
        <f>ROUND(I488*H488,2)</f>
        <v>0</v>
      </c>
      <c r="BL488" s="14" t="s">
        <v>123</v>
      </c>
      <c r="BM488" s="194" t="s">
        <v>856</v>
      </c>
    </row>
    <row r="489" spans="1:65" s="2" customFormat="1" ht="29.25">
      <c r="A489" s="31"/>
      <c r="B489" s="32"/>
      <c r="C489" s="33"/>
      <c r="D489" s="196" t="s">
        <v>125</v>
      </c>
      <c r="E489" s="33"/>
      <c r="F489" s="197" t="s">
        <v>857</v>
      </c>
      <c r="G489" s="33"/>
      <c r="H489" s="33"/>
      <c r="I489" s="198"/>
      <c r="J489" s="33"/>
      <c r="K489" s="33"/>
      <c r="L489" s="36"/>
      <c r="M489" s="199"/>
      <c r="N489" s="200"/>
      <c r="O489" s="68"/>
      <c r="P489" s="68"/>
      <c r="Q489" s="68"/>
      <c r="R489" s="68"/>
      <c r="S489" s="68"/>
      <c r="T489" s="69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T489" s="14" t="s">
        <v>125</v>
      </c>
      <c r="AU489" s="14" t="s">
        <v>86</v>
      </c>
    </row>
    <row r="490" spans="1:65" s="2" customFormat="1" ht="19.5">
      <c r="A490" s="31"/>
      <c r="B490" s="32"/>
      <c r="C490" s="33"/>
      <c r="D490" s="196" t="s">
        <v>127</v>
      </c>
      <c r="E490" s="33"/>
      <c r="F490" s="201" t="s">
        <v>786</v>
      </c>
      <c r="G490" s="33"/>
      <c r="H490" s="33"/>
      <c r="I490" s="198"/>
      <c r="J490" s="33"/>
      <c r="K490" s="33"/>
      <c r="L490" s="36"/>
      <c r="M490" s="199"/>
      <c r="N490" s="200"/>
      <c r="O490" s="68"/>
      <c r="P490" s="68"/>
      <c r="Q490" s="68"/>
      <c r="R490" s="68"/>
      <c r="S490" s="68"/>
      <c r="T490" s="69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T490" s="14" t="s">
        <v>127</v>
      </c>
      <c r="AU490" s="14" t="s">
        <v>86</v>
      </c>
    </row>
    <row r="491" spans="1:65" s="2" customFormat="1" ht="21.75" customHeight="1">
      <c r="A491" s="31"/>
      <c r="B491" s="32"/>
      <c r="C491" s="183" t="s">
        <v>858</v>
      </c>
      <c r="D491" s="183" t="s">
        <v>118</v>
      </c>
      <c r="E491" s="184" t="s">
        <v>859</v>
      </c>
      <c r="F491" s="185" t="s">
        <v>860</v>
      </c>
      <c r="G491" s="186" t="s">
        <v>184</v>
      </c>
      <c r="H491" s="187">
        <v>1</v>
      </c>
      <c r="I491" s="188"/>
      <c r="J491" s="189">
        <f>ROUND(I491*H491,2)</f>
        <v>0</v>
      </c>
      <c r="K491" s="185" t="s">
        <v>122</v>
      </c>
      <c r="L491" s="36"/>
      <c r="M491" s="190" t="s">
        <v>1</v>
      </c>
      <c r="N491" s="191" t="s">
        <v>42</v>
      </c>
      <c r="O491" s="68"/>
      <c r="P491" s="192">
        <f>O491*H491</f>
        <v>0</v>
      </c>
      <c r="Q491" s="192">
        <v>0</v>
      </c>
      <c r="R491" s="192">
        <f>Q491*H491</f>
        <v>0</v>
      </c>
      <c r="S491" s="192">
        <v>0</v>
      </c>
      <c r="T491" s="193">
        <f>S491*H491</f>
        <v>0</v>
      </c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R491" s="194" t="s">
        <v>123</v>
      </c>
      <c r="AT491" s="194" t="s">
        <v>118</v>
      </c>
      <c r="AU491" s="194" t="s">
        <v>86</v>
      </c>
      <c r="AY491" s="14" t="s">
        <v>115</v>
      </c>
      <c r="BE491" s="195">
        <f>IF(N491="základní",J491,0)</f>
        <v>0</v>
      </c>
      <c r="BF491" s="195">
        <f>IF(N491="snížená",J491,0)</f>
        <v>0</v>
      </c>
      <c r="BG491" s="195">
        <f>IF(N491="zákl. přenesená",J491,0)</f>
        <v>0</v>
      </c>
      <c r="BH491" s="195">
        <f>IF(N491="sníž. přenesená",J491,0)</f>
        <v>0</v>
      </c>
      <c r="BI491" s="195">
        <f>IF(N491="nulová",J491,0)</f>
        <v>0</v>
      </c>
      <c r="BJ491" s="14" t="s">
        <v>84</v>
      </c>
      <c r="BK491" s="195">
        <f>ROUND(I491*H491,2)</f>
        <v>0</v>
      </c>
      <c r="BL491" s="14" t="s">
        <v>123</v>
      </c>
      <c r="BM491" s="194" t="s">
        <v>861</v>
      </c>
    </row>
    <row r="492" spans="1:65" s="2" customFormat="1" ht="29.25">
      <c r="A492" s="31"/>
      <c r="B492" s="32"/>
      <c r="C492" s="33"/>
      <c r="D492" s="196" t="s">
        <v>125</v>
      </c>
      <c r="E492" s="33"/>
      <c r="F492" s="197" t="s">
        <v>862</v>
      </c>
      <c r="G492" s="33"/>
      <c r="H492" s="33"/>
      <c r="I492" s="198"/>
      <c r="J492" s="33"/>
      <c r="K492" s="33"/>
      <c r="L492" s="36"/>
      <c r="M492" s="199"/>
      <c r="N492" s="200"/>
      <c r="O492" s="68"/>
      <c r="P492" s="68"/>
      <c r="Q492" s="68"/>
      <c r="R492" s="68"/>
      <c r="S492" s="68"/>
      <c r="T492" s="69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T492" s="14" t="s">
        <v>125</v>
      </c>
      <c r="AU492" s="14" t="s">
        <v>86</v>
      </c>
    </row>
    <row r="493" spans="1:65" s="2" customFormat="1" ht="19.5">
      <c r="A493" s="31"/>
      <c r="B493" s="32"/>
      <c r="C493" s="33"/>
      <c r="D493" s="196" t="s">
        <v>127</v>
      </c>
      <c r="E493" s="33"/>
      <c r="F493" s="201" t="s">
        <v>786</v>
      </c>
      <c r="G493" s="33"/>
      <c r="H493" s="33"/>
      <c r="I493" s="198"/>
      <c r="J493" s="33"/>
      <c r="K493" s="33"/>
      <c r="L493" s="36"/>
      <c r="M493" s="199"/>
      <c r="N493" s="200"/>
      <c r="O493" s="68"/>
      <c r="P493" s="68"/>
      <c r="Q493" s="68"/>
      <c r="R493" s="68"/>
      <c r="S493" s="68"/>
      <c r="T493" s="69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T493" s="14" t="s">
        <v>127</v>
      </c>
      <c r="AU493" s="14" t="s">
        <v>86</v>
      </c>
    </row>
    <row r="494" spans="1:65" s="2" customFormat="1" ht="21.75" customHeight="1">
      <c r="A494" s="31"/>
      <c r="B494" s="32"/>
      <c r="C494" s="183" t="s">
        <v>863</v>
      </c>
      <c r="D494" s="183" t="s">
        <v>118</v>
      </c>
      <c r="E494" s="184" t="s">
        <v>864</v>
      </c>
      <c r="F494" s="185" t="s">
        <v>865</v>
      </c>
      <c r="G494" s="186" t="s">
        <v>184</v>
      </c>
      <c r="H494" s="187">
        <v>1</v>
      </c>
      <c r="I494" s="188"/>
      <c r="J494" s="189">
        <f>ROUND(I494*H494,2)</f>
        <v>0</v>
      </c>
      <c r="K494" s="185" t="s">
        <v>122</v>
      </c>
      <c r="L494" s="36"/>
      <c r="M494" s="190" t="s">
        <v>1</v>
      </c>
      <c r="N494" s="191" t="s">
        <v>42</v>
      </c>
      <c r="O494" s="68"/>
      <c r="P494" s="192">
        <f>O494*H494</f>
        <v>0</v>
      </c>
      <c r="Q494" s="192">
        <v>0</v>
      </c>
      <c r="R494" s="192">
        <f>Q494*H494</f>
        <v>0</v>
      </c>
      <c r="S494" s="192">
        <v>0</v>
      </c>
      <c r="T494" s="193">
        <f>S494*H494</f>
        <v>0</v>
      </c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R494" s="194" t="s">
        <v>123</v>
      </c>
      <c r="AT494" s="194" t="s">
        <v>118</v>
      </c>
      <c r="AU494" s="194" t="s">
        <v>86</v>
      </c>
      <c r="AY494" s="14" t="s">
        <v>115</v>
      </c>
      <c r="BE494" s="195">
        <f>IF(N494="základní",J494,0)</f>
        <v>0</v>
      </c>
      <c r="BF494" s="195">
        <f>IF(N494="snížená",J494,0)</f>
        <v>0</v>
      </c>
      <c r="BG494" s="195">
        <f>IF(N494="zákl. přenesená",J494,0)</f>
        <v>0</v>
      </c>
      <c r="BH494" s="195">
        <f>IF(N494="sníž. přenesená",J494,0)</f>
        <v>0</v>
      </c>
      <c r="BI494" s="195">
        <f>IF(N494="nulová",J494,0)</f>
        <v>0</v>
      </c>
      <c r="BJ494" s="14" t="s">
        <v>84</v>
      </c>
      <c r="BK494" s="195">
        <f>ROUND(I494*H494,2)</f>
        <v>0</v>
      </c>
      <c r="BL494" s="14" t="s">
        <v>123</v>
      </c>
      <c r="BM494" s="194" t="s">
        <v>866</v>
      </c>
    </row>
    <row r="495" spans="1:65" s="2" customFormat="1" ht="29.25">
      <c r="A495" s="31"/>
      <c r="B495" s="32"/>
      <c r="C495" s="33"/>
      <c r="D495" s="196" t="s">
        <v>125</v>
      </c>
      <c r="E495" s="33"/>
      <c r="F495" s="197" t="s">
        <v>867</v>
      </c>
      <c r="G495" s="33"/>
      <c r="H495" s="33"/>
      <c r="I495" s="198"/>
      <c r="J495" s="33"/>
      <c r="K495" s="33"/>
      <c r="L495" s="36"/>
      <c r="M495" s="199"/>
      <c r="N495" s="200"/>
      <c r="O495" s="68"/>
      <c r="P495" s="68"/>
      <c r="Q495" s="68"/>
      <c r="R495" s="68"/>
      <c r="S495" s="68"/>
      <c r="T495" s="69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T495" s="14" t="s">
        <v>125</v>
      </c>
      <c r="AU495" s="14" t="s">
        <v>86</v>
      </c>
    </row>
    <row r="496" spans="1:65" s="2" customFormat="1" ht="19.5">
      <c r="A496" s="31"/>
      <c r="B496" s="32"/>
      <c r="C496" s="33"/>
      <c r="D496" s="196" t="s">
        <v>127</v>
      </c>
      <c r="E496" s="33"/>
      <c r="F496" s="201" t="s">
        <v>786</v>
      </c>
      <c r="G496" s="33"/>
      <c r="H496" s="33"/>
      <c r="I496" s="198"/>
      <c r="J496" s="33"/>
      <c r="K496" s="33"/>
      <c r="L496" s="36"/>
      <c r="M496" s="199"/>
      <c r="N496" s="200"/>
      <c r="O496" s="68"/>
      <c r="P496" s="68"/>
      <c r="Q496" s="68"/>
      <c r="R496" s="68"/>
      <c r="S496" s="68"/>
      <c r="T496" s="69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T496" s="14" t="s">
        <v>127</v>
      </c>
      <c r="AU496" s="14" t="s">
        <v>86</v>
      </c>
    </row>
    <row r="497" spans="1:65" s="2" customFormat="1" ht="21.75" customHeight="1">
      <c r="A497" s="31"/>
      <c r="B497" s="32"/>
      <c r="C497" s="183" t="s">
        <v>868</v>
      </c>
      <c r="D497" s="183" t="s">
        <v>118</v>
      </c>
      <c r="E497" s="184" t="s">
        <v>869</v>
      </c>
      <c r="F497" s="185" t="s">
        <v>870</v>
      </c>
      <c r="G497" s="186" t="s">
        <v>184</v>
      </c>
      <c r="H497" s="187">
        <v>4</v>
      </c>
      <c r="I497" s="188"/>
      <c r="J497" s="189">
        <f>ROUND(I497*H497,2)</f>
        <v>0</v>
      </c>
      <c r="K497" s="185" t="s">
        <v>122</v>
      </c>
      <c r="L497" s="36"/>
      <c r="M497" s="190" t="s">
        <v>1</v>
      </c>
      <c r="N497" s="191" t="s">
        <v>42</v>
      </c>
      <c r="O497" s="68"/>
      <c r="P497" s="192">
        <f>O497*H497</f>
        <v>0</v>
      </c>
      <c r="Q497" s="192">
        <v>0</v>
      </c>
      <c r="R497" s="192">
        <f>Q497*H497</f>
        <v>0</v>
      </c>
      <c r="S497" s="192">
        <v>0</v>
      </c>
      <c r="T497" s="193">
        <f>S497*H497</f>
        <v>0</v>
      </c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R497" s="194" t="s">
        <v>123</v>
      </c>
      <c r="AT497" s="194" t="s">
        <v>118</v>
      </c>
      <c r="AU497" s="194" t="s">
        <v>86</v>
      </c>
      <c r="AY497" s="14" t="s">
        <v>115</v>
      </c>
      <c r="BE497" s="195">
        <f>IF(N497="základní",J497,0)</f>
        <v>0</v>
      </c>
      <c r="BF497" s="195">
        <f>IF(N497="snížená",J497,0)</f>
        <v>0</v>
      </c>
      <c r="BG497" s="195">
        <f>IF(N497="zákl. přenesená",J497,0)</f>
        <v>0</v>
      </c>
      <c r="BH497" s="195">
        <f>IF(N497="sníž. přenesená",J497,0)</f>
        <v>0</v>
      </c>
      <c r="BI497" s="195">
        <f>IF(N497="nulová",J497,0)</f>
        <v>0</v>
      </c>
      <c r="BJ497" s="14" t="s">
        <v>84</v>
      </c>
      <c r="BK497" s="195">
        <f>ROUND(I497*H497,2)</f>
        <v>0</v>
      </c>
      <c r="BL497" s="14" t="s">
        <v>123</v>
      </c>
      <c r="BM497" s="194" t="s">
        <v>871</v>
      </c>
    </row>
    <row r="498" spans="1:65" s="2" customFormat="1" ht="29.25">
      <c r="A498" s="31"/>
      <c r="B498" s="32"/>
      <c r="C498" s="33"/>
      <c r="D498" s="196" t="s">
        <v>125</v>
      </c>
      <c r="E498" s="33"/>
      <c r="F498" s="197" t="s">
        <v>872</v>
      </c>
      <c r="G498" s="33"/>
      <c r="H498" s="33"/>
      <c r="I498" s="198"/>
      <c r="J498" s="33"/>
      <c r="K498" s="33"/>
      <c r="L498" s="36"/>
      <c r="M498" s="199"/>
      <c r="N498" s="200"/>
      <c r="O498" s="68"/>
      <c r="P498" s="68"/>
      <c r="Q498" s="68"/>
      <c r="R498" s="68"/>
      <c r="S498" s="68"/>
      <c r="T498" s="69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T498" s="14" t="s">
        <v>125</v>
      </c>
      <c r="AU498" s="14" t="s">
        <v>86</v>
      </c>
    </row>
    <row r="499" spans="1:65" s="2" customFormat="1" ht="19.5">
      <c r="A499" s="31"/>
      <c r="B499" s="32"/>
      <c r="C499" s="33"/>
      <c r="D499" s="196" t="s">
        <v>127</v>
      </c>
      <c r="E499" s="33"/>
      <c r="F499" s="201" t="s">
        <v>786</v>
      </c>
      <c r="G499" s="33"/>
      <c r="H499" s="33"/>
      <c r="I499" s="198"/>
      <c r="J499" s="33"/>
      <c r="K499" s="33"/>
      <c r="L499" s="36"/>
      <c r="M499" s="199"/>
      <c r="N499" s="200"/>
      <c r="O499" s="68"/>
      <c r="P499" s="68"/>
      <c r="Q499" s="68"/>
      <c r="R499" s="68"/>
      <c r="S499" s="68"/>
      <c r="T499" s="69"/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T499" s="14" t="s">
        <v>127</v>
      </c>
      <c r="AU499" s="14" t="s">
        <v>86</v>
      </c>
    </row>
    <row r="500" spans="1:65" s="2" customFormat="1" ht="24">
      <c r="A500" s="31"/>
      <c r="B500" s="32"/>
      <c r="C500" s="183" t="s">
        <v>873</v>
      </c>
      <c r="D500" s="183" t="s">
        <v>118</v>
      </c>
      <c r="E500" s="184" t="s">
        <v>874</v>
      </c>
      <c r="F500" s="185" t="s">
        <v>875</v>
      </c>
      <c r="G500" s="186" t="s">
        <v>184</v>
      </c>
      <c r="H500" s="187">
        <v>4</v>
      </c>
      <c r="I500" s="188"/>
      <c r="J500" s="189">
        <f>ROUND(I500*H500,2)</f>
        <v>0</v>
      </c>
      <c r="K500" s="185" t="s">
        <v>122</v>
      </c>
      <c r="L500" s="36"/>
      <c r="M500" s="190" t="s">
        <v>1</v>
      </c>
      <c r="N500" s="191" t="s">
        <v>42</v>
      </c>
      <c r="O500" s="68"/>
      <c r="P500" s="192">
        <f>O500*H500</f>
        <v>0</v>
      </c>
      <c r="Q500" s="192">
        <v>0</v>
      </c>
      <c r="R500" s="192">
        <f>Q500*H500</f>
        <v>0</v>
      </c>
      <c r="S500" s="192">
        <v>0</v>
      </c>
      <c r="T500" s="193">
        <f>S500*H500</f>
        <v>0</v>
      </c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R500" s="194" t="s">
        <v>123</v>
      </c>
      <c r="AT500" s="194" t="s">
        <v>118</v>
      </c>
      <c r="AU500" s="194" t="s">
        <v>86</v>
      </c>
      <c r="AY500" s="14" t="s">
        <v>115</v>
      </c>
      <c r="BE500" s="195">
        <f>IF(N500="základní",J500,0)</f>
        <v>0</v>
      </c>
      <c r="BF500" s="195">
        <f>IF(N500="snížená",J500,0)</f>
        <v>0</v>
      </c>
      <c r="BG500" s="195">
        <f>IF(N500="zákl. přenesená",J500,0)</f>
        <v>0</v>
      </c>
      <c r="BH500" s="195">
        <f>IF(N500="sníž. přenesená",J500,0)</f>
        <v>0</v>
      </c>
      <c r="BI500" s="195">
        <f>IF(N500="nulová",J500,0)</f>
        <v>0</v>
      </c>
      <c r="BJ500" s="14" t="s">
        <v>84</v>
      </c>
      <c r="BK500" s="195">
        <f>ROUND(I500*H500,2)</f>
        <v>0</v>
      </c>
      <c r="BL500" s="14" t="s">
        <v>123</v>
      </c>
      <c r="BM500" s="194" t="s">
        <v>876</v>
      </c>
    </row>
    <row r="501" spans="1:65" s="2" customFormat="1" ht="29.25">
      <c r="A501" s="31"/>
      <c r="B501" s="32"/>
      <c r="C501" s="33"/>
      <c r="D501" s="196" t="s">
        <v>125</v>
      </c>
      <c r="E501" s="33"/>
      <c r="F501" s="197" t="s">
        <v>877</v>
      </c>
      <c r="G501" s="33"/>
      <c r="H501" s="33"/>
      <c r="I501" s="198"/>
      <c r="J501" s="33"/>
      <c r="K501" s="33"/>
      <c r="L501" s="36"/>
      <c r="M501" s="199"/>
      <c r="N501" s="200"/>
      <c r="O501" s="68"/>
      <c r="P501" s="68"/>
      <c r="Q501" s="68"/>
      <c r="R501" s="68"/>
      <c r="S501" s="68"/>
      <c r="T501" s="69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T501" s="14" t="s">
        <v>125</v>
      </c>
      <c r="AU501" s="14" t="s">
        <v>86</v>
      </c>
    </row>
    <row r="502" spans="1:65" s="2" customFormat="1" ht="19.5">
      <c r="A502" s="31"/>
      <c r="B502" s="32"/>
      <c r="C502" s="33"/>
      <c r="D502" s="196" t="s">
        <v>127</v>
      </c>
      <c r="E502" s="33"/>
      <c r="F502" s="201" t="s">
        <v>786</v>
      </c>
      <c r="G502" s="33"/>
      <c r="H502" s="33"/>
      <c r="I502" s="198"/>
      <c r="J502" s="33"/>
      <c r="K502" s="33"/>
      <c r="L502" s="36"/>
      <c r="M502" s="199"/>
      <c r="N502" s="200"/>
      <c r="O502" s="68"/>
      <c r="P502" s="68"/>
      <c r="Q502" s="68"/>
      <c r="R502" s="68"/>
      <c r="S502" s="68"/>
      <c r="T502" s="69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T502" s="14" t="s">
        <v>127</v>
      </c>
      <c r="AU502" s="14" t="s">
        <v>86</v>
      </c>
    </row>
    <row r="503" spans="1:65" s="2" customFormat="1" ht="24">
      <c r="A503" s="31"/>
      <c r="B503" s="32"/>
      <c r="C503" s="183" t="s">
        <v>878</v>
      </c>
      <c r="D503" s="183" t="s">
        <v>118</v>
      </c>
      <c r="E503" s="184" t="s">
        <v>879</v>
      </c>
      <c r="F503" s="185" t="s">
        <v>880</v>
      </c>
      <c r="G503" s="186" t="s">
        <v>184</v>
      </c>
      <c r="H503" s="187">
        <v>1</v>
      </c>
      <c r="I503" s="188"/>
      <c r="J503" s="189">
        <f>ROUND(I503*H503,2)</f>
        <v>0</v>
      </c>
      <c r="K503" s="185" t="s">
        <v>122</v>
      </c>
      <c r="L503" s="36"/>
      <c r="M503" s="190" t="s">
        <v>1</v>
      </c>
      <c r="N503" s="191" t="s">
        <v>42</v>
      </c>
      <c r="O503" s="68"/>
      <c r="P503" s="192">
        <f>O503*H503</f>
        <v>0</v>
      </c>
      <c r="Q503" s="192">
        <v>0</v>
      </c>
      <c r="R503" s="192">
        <f>Q503*H503</f>
        <v>0</v>
      </c>
      <c r="S503" s="192">
        <v>0</v>
      </c>
      <c r="T503" s="193">
        <f>S503*H503</f>
        <v>0</v>
      </c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R503" s="194" t="s">
        <v>123</v>
      </c>
      <c r="AT503" s="194" t="s">
        <v>118</v>
      </c>
      <c r="AU503" s="194" t="s">
        <v>86</v>
      </c>
      <c r="AY503" s="14" t="s">
        <v>115</v>
      </c>
      <c r="BE503" s="195">
        <f>IF(N503="základní",J503,0)</f>
        <v>0</v>
      </c>
      <c r="BF503" s="195">
        <f>IF(N503="snížená",J503,0)</f>
        <v>0</v>
      </c>
      <c r="BG503" s="195">
        <f>IF(N503="zákl. přenesená",J503,0)</f>
        <v>0</v>
      </c>
      <c r="BH503" s="195">
        <f>IF(N503="sníž. přenesená",J503,0)</f>
        <v>0</v>
      </c>
      <c r="BI503" s="195">
        <f>IF(N503="nulová",J503,0)</f>
        <v>0</v>
      </c>
      <c r="BJ503" s="14" t="s">
        <v>84</v>
      </c>
      <c r="BK503" s="195">
        <f>ROUND(I503*H503,2)</f>
        <v>0</v>
      </c>
      <c r="BL503" s="14" t="s">
        <v>123</v>
      </c>
      <c r="BM503" s="194" t="s">
        <v>881</v>
      </c>
    </row>
    <row r="504" spans="1:65" s="2" customFormat="1" ht="29.25">
      <c r="A504" s="31"/>
      <c r="B504" s="32"/>
      <c r="C504" s="33"/>
      <c r="D504" s="196" t="s">
        <v>125</v>
      </c>
      <c r="E504" s="33"/>
      <c r="F504" s="197" t="s">
        <v>882</v>
      </c>
      <c r="G504" s="33"/>
      <c r="H504" s="33"/>
      <c r="I504" s="198"/>
      <c r="J504" s="33"/>
      <c r="K504" s="33"/>
      <c r="L504" s="36"/>
      <c r="M504" s="199"/>
      <c r="N504" s="200"/>
      <c r="O504" s="68"/>
      <c r="P504" s="68"/>
      <c r="Q504" s="68"/>
      <c r="R504" s="68"/>
      <c r="S504" s="68"/>
      <c r="T504" s="69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T504" s="14" t="s">
        <v>125</v>
      </c>
      <c r="AU504" s="14" t="s">
        <v>86</v>
      </c>
    </row>
    <row r="505" spans="1:65" s="2" customFormat="1" ht="19.5">
      <c r="A505" s="31"/>
      <c r="B505" s="32"/>
      <c r="C505" s="33"/>
      <c r="D505" s="196" t="s">
        <v>127</v>
      </c>
      <c r="E505" s="33"/>
      <c r="F505" s="201" t="s">
        <v>786</v>
      </c>
      <c r="G505" s="33"/>
      <c r="H505" s="33"/>
      <c r="I505" s="198"/>
      <c r="J505" s="33"/>
      <c r="K505" s="33"/>
      <c r="L505" s="36"/>
      <c r="M505" s="199"/>
      <c r="N505" s="200"/>
      <c r="O505" s="68"/>
      <c r="P505" s="68"/>
      <c r="Q505" s="68"/>
      <c r="R505" s="68"/>
      <c r="S505" s="68"/>
      <c r="T505" s="69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T505" s="14" t="s">
        <v>127</v>
      </c>
      <c r="AU505" s="14" t="s">
        <v>86</v>
      </c>
    </row>
    <row r="506" spans="1:65" s="2" customFormat="1" ht="21.75" customHeight="1">
      <c r="A506" s="31"/>
      <c r="B506" s="32"/>
      <c r="C506" s="183" t="s">
        <v>883</v>
      </c>
      <c r="D506" s="183" t="s">
        <v>118</v>
      </c>
      <c r="E506" s="184" t="s">
        <v>884</v>
      </c>
      <c r="F506" s="185" t="s">
        <v>885</v>
      </c>
      <c r="G506" s="186" t="s">
        <v>184</v>
      </c>
      <c r="H506" s="187">
        <v>4</v>
      </c>
      <c r="I506" s="188"/>
      <c r="J506" s="189">
        <f>ROUND(I506*H506,2)</f>
        <v>0</v>
      </c>
      <c r="K506" s="185" t="s">
        <v>122</v>
      </c>
      <c r="L506" s="36"/>
      <c r="M506" s="190" t="s">
        <v>1</v>
      </c>
      <c r="N506" s="191" t="s">
        <v>42</v>
      </c>
      <c r="O506" s="68"/>
      <c r="P506" s="192">
        <f>O506*H506</f>
        <v>0</v>
      </c>
      <c r="Q506" s="192">
        <v>0</v>
      </c>
      <c r="R506" s="192">
        <f>Q506*H506</f>
        <v>0</v>
      </c>
      <c r="S506" s="192">
        <v>0</v>
      </c>
      <c r="T506" s="193">
        <f>S506*H506</f>
        <v>0</v>
      </c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R506" s="194" t="s">
        <v>123</v>
      </c>
      <c r="AT506" s="194" t="s">
        <v>118</v>
      </c>
      <c r="AU506" s="194" t="s">
        <v>86</v>
      </c>
      <c r="AY506" s="14" t="s">
        <v>115</v>
      </c>
      <c r="BE506" s="195">
        <f>IF(N506="základní",J506,0)</f>
        <v>0</v>
      </c>
      <c r="BF506" s="195">
        <f>IF(N506="snížená",J506,0)</f>
        <v>0</v>
      </c>
      <c r="BG506" s="195">
        <f>IF(N506="zákl. přenesená",J506,0)</f>
        <v>0</v>
      </c>
      <c r="BH506" s="195">
        <f>IF(N506="sníž. přenesená",J506,0)</f>
        <v>0</v>
      </c>
      <c r="BI506" s="195">
        <f>IF(N506="nulová",J506,0)</f>
        <v>0</v>
      </c>
      <c r="BJ506" s="14" t="s">
        <v>84</v>
      </c>
      <c r="BK506" s="195">
        <f>ROUND(I506*H506,2)</f>
        <v>0</v>
      </c>
      <c r="BL506" s="14" t="s">
        <v>123</v>
      </c>
      <c r="BM506" s="194" t="s">
        <v>886</v>
      </c>
    </row>
    <row r="507" spans="1:65" s="2" customFormat="1" ht="29.25">
      <c r="A507" s="31"/>
      <c r="B507" s="32"/>
      <c r="C507" s="33"/>
      <c r="D507" s="196" t="s">
        <v>125</v>
      </c>
      <c r="E507" s="33"/>
      <c r="F507" s="197" t="s">
        <v>887</v>
      </c>
      <c r="G507" s="33"/>
      <c r="H507" s="33"/>
      <c r="I507" s="198"/>
      <c r="J507" s="33"/>
      <c r="K507" s="33"/>
      <c r="L507" s="36"/>
      <c r="M507" s="199"/>
      <c r="N507" s="200"/>
      <c r="O507" s="68"/>
      <c r="P507" s="68"/>
      <c r="Q507" s="68"/>
      <c r="R507" s="68"/>
      <c r="S507" s="68"/>
      <c r="T507" s="69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T507" s="14" t="s">
        <v>125</v>
      </c>
      <c r="AU507" s="14" t="s">
        <v>86</v>
      </c>
    </row>
    <row r="508" spans="1:65" s="2" customFormat="1" ht="19.5">
      <c r="A508" s="31"/>
      <c r="B508" s="32"/>
      <c r="C508" s="33"/>
      <c r="D508" s="196" t="s">
        <v>127</v>
      </c>
      <c r="E508" s="33"/>
      <c r="F508" s="201" t="s">
        <v>786</v>
      </c>
      <c r="G508" s="33"/>
      <c r="H508" s="33"/>
      <c r="I508" s="198"/>
      <c r="J508" s="33"/>
      <c r="K508" s="33"/>
      <c r="L508" s="36"/>
      <c r="M508" s="199"/>
      <c r="N508" s="200"/>
      <c r="O508" s="68"/>
      <c r="P508" s="68"/>
      <c r="Q508" s="68"/>
      <c r="R508" s="68"/>
      <c r="S508" s="68"/>
      <c r="T508" s="69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T508" s="14" t="s">
        <v>127</v>
      </c>
      <c r="AU508" s="14" t="s">
        <v>86</v>
      </c>
    </row>
    <row r="509" spans="1:65" s="2" customFormat="1" ht="24">
      <c r="A509" s="31"/>
      <c r="B509" s="32"/>
      <c r="C509" s="183" t="s">
        <v>888</v>
      </c>
      <c r="D509" s="183" t="s">
        <v>118</v>
      </c>
      <c r="E509" s="184" t="s">
        <v>889</v>
      </c>
      <c r="F509" s="185" t="s">
        <v>890</v>
      </c>
      <c r="G509" s="186" t="s">
        <v>184</v>
      </c>
      <c r="H509" s="187">
        <v>2</v>
      </c>
      <c r="I509" s="188"/>
      <c r="J509" s="189">
        <f>ROUND(I509*H509,2)</f>
        <v>0</v>
      </c>
      <c r="K509" s="185" t="s">
        <v>122</v>
      </c>
      <c r="L509" s="36"/>
      <c r="M509" s="190" t="s">
        <v>1</v>
      </c>
      <c r="N509" s="191" t="s">
        <v>42</v>
      </c>
      <c r="O509" s="68"/>
      <c r="P509" s="192">
        <f>O509*H509</f>
        <v>0</v>
      </c>
      <c r="Q509" s="192">
        <v>0</v>
      </c>
      <c r="R509" s="192">
        <f>Q509*H509</f>
        <v>0</v>
      </c>
      <c r="S509" s="192">
        <v>0</v>
      </c>
      <c r="T509" s="193">
        <f>S509*H509</f>
        <v>0</v>
      </c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R509" s="194" t="s">
        <v>123</v>
      </c>
      <c r="AT509" s="194" t="s">
        <v>118</v>
      </c>
      <c r="AU509" s="194" t="s">
        <v>86</v>
      </c>
      <c r="AY509" s="14" t="s">
        <v>115</v>
      </c>
      <c r="BE509" s="195">
        <f>IF(N509="základní",J509,0)</f>
        <v>0</v>
      </c>
      <c r="BF509" s="195">
        <f>IF(N509="snížená",J509,0)</f>
        <v>0</v>
      </c>
      <c r="BG509" s="195">
        <f>IF(N509="zákl. přenesená",J509,0)</f>
        <v>0</v>
      </c>
      <c r="BH509" s="195">
        <f>IF(N509="sníž. přenesená",J509,0)</f>
        <v>0</v>
      </c>
      <c r="BI509" s="195">
        <f>IF(N509="nulová",J509,0)</f>
        <v>0</v>
      </c>
      <c r="BJ509" s="14" t="s">
        <v>84</v>
      </c>
      <c r="BK509" s="195">
        <f>ROUND(I509*H509,2)</f>
        <v>0</v>
      </c>
      <c r="BL509" s="14" t="s">
        <v>123</v>
      </c>
      <c r="BM509" s="194" t="s">
        <v>891</v>
      </c>
    </row>
    <row r="510" spans="1:65" s="2" customFormat="1" ht="29.25">
      <c r="A510" s="31"/>
      <c r="B510" s="32"/>
      <c r="C510" s="33"/>
      <c r="D510" s="196" t="s">
        <v>125</v>
      </c>
      <c r="E510" s="33"/>
      <c r="F510" s="197" t="s">
        <v>892</v>
      </c>
      <c r="G510" s="33"/>
      <c r="H510" s="33"/>
      <c r="I510" s="198"/>
      <c r="J510" s="33"/>
      <c r="K510" s="33"/>
      <c r="L510" s="36"/>
      <c r="M510" s="199"/>
      <c r="N510" s="200"/>
      <c r="O510" s="68"/>
      <c r="P510" s="68"/>
      <c r="Q510" s="68"/>
      <c r="R510" s="68"/>
      <c r="S510" s="68"/>
      <c r="T510" s="69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T510" s="14" t="s">
        <v>125</v>
      </c>
      <c r="AU510" s="14" t="s">
        <v>86</v>
      </c>
    </row>
    <row r="511" spans="1:65" s="2" customFormat="1" ht="19.5">
      <c r="A511" s="31"/>
      <c r="B511" s="32"/>
      <c r="C511" s="33"/>
      <c r="D511" s="196" t="s">
        <v>127</v>
      </c>
      <c r="E511" s="33"/>
      <c r="F511" s="201" t="s">
        <v>786</v>
      </c>
      <c r="G511" s="33"/>
      <c r="H511" s="33"/>
      <c r="I511" s="198"/>
      <c r="J511" s="33"/>
      <c r="K511" s="33"/>
      <c r="L511" s="36"/>
      <c r="M511" s="199"/>
      <c r="N511" s="200"/>
      <c r="O511" s="68"/>
      <c r="P511" s="68"/>
      <c r="Q511" s="68"/>
      <c r="R511" s="68"/>
      <c r="S511" s="68"/>
      <c r="T511" s="69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T511" s="14" t="s">
        <v>127</v>
      </c>
      <c r="AU511" s="14" t="s">
        <v>86</v>
      </c>
    </row>
    <row r="512" spans="1:65" s="2" customFormat="1" ht="24">
      <c r="A512" s="31"/>
      <c r="B512" s="32"/>
      <c r="C512" s="183" t="s">
        <v>893</v>
      </c>
      <c r="D512" s="183" t="s">
        <v>118</v>
      </c>
      <c r="E512" s="184" t="s">
        <v>894</v>
      </c>
      <c r="F512" s="185" t="s">
        <v>895</v>
      </c>
      <c r="G512" s="186" t="s">
        <v>184</v>
      </c>
      <c r="H512" s="187">
        <v>1</v>
      </c>
      <c r="I512" s="188"/>
      <c r="J512" s="189">
        <f>ROUND(I512*H512,2)</f>
        <v>0</v>
      </c>
      <c r="K512" s="185" t="s">
        <v>122</v>
      </c>
      <c r="L512" s="36"/>
      <c r="M512" s="190" t="s">
        <v>1</v>
      </c>
      <c r="N512" s="191" t="s">
        <v>42</v>
      </c>
      <c r="O512" s="68"/>
      <c r="P512" s="192">
        <f>O512*H512</f>
        <v>0</v>
      </c>
      <c r="Q512" s="192">
        <v>0</v>
      </c>
      <c r="R512" s="192">
        <f>Q512*H512</f>
        <v>0</v>
      </c>
      <c r="S512" s="192">
        <v>0</v>
      </c>
      <c r="T512" s="193">
        <f>S512*H512</f>
        <v>0</v>
      </c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R512" s="194" t="s">
        <v>123</v>
      </c>
      <c r="AT512" s="194" t="s">
        <v>118</v>
      </c>
      <c r="AU512" s="194" t="s">
        <v>86</v>
      </c>
      <c r="AY512" s="14" t="s">
        <v>115</v>
      </c>
      <c r="BE512" s="195">
        <f>IF(N512="základní",J512,0)</f>
        <v>0</v>
      </c>
      <c r="BF512" s="195">
        <f>IF(N512="snížená",J512,0)</f>
        <v>0</v>
      </c>
      <c r="BG512" s="195">
        <f>IF(N512="zákl. přenesená",J512,0)</f>
        <v>0</v>
      </c>
      <c r="BH512" s="195">
        <f>IF(N512="sníž. přenesená",J512,0)</f>
        <v>0</v>
      </c>
      <c r="BI512" s="195">
        <f>IF(N512="nulová",J512,0)</f>
        <v>0</v>
      </c>
      <c r="BJ512" s="14" t="s">
        <v>84</v>
      </c>
      <c r="BK512" s="195">
        <f>ROUND(I512*H512,2)</f>
        <v>0</v>
      </c>
      <c r="BL512" s="14" t="s">
        <v>123</v>
      </c>
      <c r="BM512" s="194" t="s">
        <v>896</v>
      </c>
    </row>
    <row r="513" spans="1:65" s="2" customFormat="1" ht="29.25">
      <c r="A513" s="31"/>
      <c r="B513" s="32"/>
      <c r="C513" s="33"/>
      <c r="D513" s="196" t="s">
        <v>125</v>
      </c>
      <c r="E513" s="33"/>
      <c r="F513" s="197" t="s">
        <v>897</v>
      </c>
      <c r="G513" s="33"/>
      <c r="H513" s="33"/>
      <c r="I513" s="198"/>
      <c r="J513" s="33"/>
      <c r="K513" s="33"/>
      <c r="L513" s="36"/>
      <c r="M513" s="199"/>
      <c r="N513" s="200"/>
      <c r="O513" s="68"/>
      <c r="P513" s="68"/>
      <c r="Q513" s="68"/>
      <c r="R513" s="68"/>
      <c r="S513" s="68"/>
      <c r="T513" s="69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T513" s="14" t="s">
        <v>125</v>
      </c>
      <c r="AU513" s="14" t="s">
        <v>86</v>
      </c>
    </row>
    <row r="514" spans="1:65" s="2" customFormat="1" ht="19.5">
      <c r="A514" s="31"/>
      <c r="B514" s="32"/>
      <c r="C514" s="33"/>
      <c r="D514" s="196" t="s">
        <v>127</v>
      </c>
      <c r="E514" s="33"/>
      <c r="F514" s="201" t="s">
        <v>786</v>
      </c>
      <c r="G514" s="33"/>
      <c r="H514" s="33"/>
      <c r="I514" s="198"/>
      <c r="J514" s="33"/>
      <c r="K514" s="33"/>
      <c r="L514" s="36"/>
      <c r="M514" s="199"/>
      <c r="N514" s="200"/>
      <c r="O514" s="68"/>
      <c r="P514" s="68"/>
      <c r="Q514" s="68"/>
      <c r="R514" s="68"/>
      <c r="S514" s="68"/>
      <c r="T514" s="69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T514" s="14" t="s">
        <v>127</v>
      </c>
      <c r="AU514" s="14" t="s">
        <v>86</v>
      </c>
    </row>
    <row r="515" spans="1:65" s="2" customFormat="1" ht="21.75" customHeight="1">
      <c r="A515" s="31"/>
      <c r="B515" s="32"/>
      <c r="C515" s="183" t="s">
        <v>898</v>
      </c>
      <c r="D515" s="183" t="s">
        <v>118</v>
      </c>
      <c r="E515" s="184" t="s">
        <v>899</v>
      </c>
      <c r="F515" s="185" t="s">
        <v>900</v>
      </c>
      <c r="G515" s="186" t="s">
        <v>184</v>
      </c>
      <c r="H515" s="187">
        <v>1</v>
      </c>
      <c r="I515" s="188"/>
      <c r="J515" s="189">
        <f>ROUND(I515*H515,2)</f>
        <v>0</v>
      </c>
      <c r="K515" s="185" t="s">
        <v>122</v>
      </c>
      <c r="L515" s="36"/>
      <c r="M515" s="190" t="s">
        <v>1</v>
      </c>
      <c r="N515" s="191" t="s">
        <v>42</v>
      </c>
      <c r="O515" s="68"/>
      <c r="P515" s="192">
        <f>O515*H515</f>
        <v>0</v>
      </c>
      <c r="Q515" s="192">
        <v>0</v>
      </c>
      <c r="R515" s="192">
        <f>Q515*H515</f>
        <v>0</v>
      </c>
      <c r="S515" s="192">
        <v>0</v>
      </c>
      <c r="T515" s="193">
        <f>S515*H515</f>
        <v>0</v>
      </c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R515" s="194" t="s">
        <v>123</v>
      </c>
      <c r="AT515" s="194" t="s">
        <v>118</v>
      </c>
      <c r="AU515" s="194" t="s">
        <v>86</v>
      </c>
      <c r="AY515" s="14" t="s">
        <v>115</v>
      </c>
      <c r="BE515" s="195">
        <f>IF(N515="základní",J515,0)</f>
        <v>0</v>
      </c>
      <c r="BF515" s="195">
        <f>IF(N515="snížená",J515,0)</f>
        <v>0</v>
      </c>
      <c r="BG515" s="195">
        <f>IF(N515="zákl. přenesená",J515,0)</f>
        <v>0</v>
      </c>
      <c r="BH515" s="195">
        <f>IF(N515="sníž. přenesená",J515,0)</f>
        <v>0</v>
      </c>
      <c r="BI515" s="195">
        <f>IF(N515="nulová",J515,0)</f>
        <v>0</v>
      </c>
      <c r="BJ515" s="14" t="s">
        <v>84</v>
      </c>
      <c r="BK515" s="195">
        <f>ROUND(I515*H515,2)</f>
        <v>0</v>
      </c>
      <c r="BL515" s="14" t="s">
        <v>123</v>
      </c>
      <c r="BM515" s="194" t="s">
        <v>901</v>
      </c>
    </row>
    <row r="516" spans="1:65" s="2" customFormat="1" ht="29.25">
      <c r="A516" s="31"/>
      <c r="B516" s="32"/>
      <c r="C516" s="33"/>
      <c r="D516" s="196" t="s">
        <v>125</v>
      </c>
      <c r="E516" s="33"/>
      <c r="F516" s="197" t="s">
        <v>902</v>
      </c>
      <c r="G516" s="33"/>
      <c r="H516" s="33"/>
      <c r="I516" s="198"/>
      <c r="J516" s="33"/>
      <c r="K516" s="33"/>
      <c r="L516" s="36"/>
      <c r="M516" s="199"/>
      <c r="N516" s="200"/>
      <c r="O516" s="68"/>
      <c r="P516" s="68"/>
      <c r="Q516" s="68"/>
      <c r="R516" s="68"/>
      <c r="S516" s="68"/>
      <c r="T516" s="69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T516" s="14" t="s">
        <v>125</v>
      </c>
      <c r="AU516" s="14" t="s">
        <v>86</v>
      </c>
    </row>
    <row r="517" spans="1:65" s="2" customFormat="1" ht="19.5">
      <c r="A517" s="31"/>
      <c r="B517" s="32"/>
      <c r="C517" s="33"/>
      <c r="D517" s="196" t="s">
        <v>127</v>
      </c>
      <c r="E517" s="33"/>
      <c r="F517" s="201" t="s">
        <v>786</v>
      </c>
      <c r="G517" s="33"/>
      <c r="H517" s="33"/>
      <c r="I517" s="198"/>
      <c r="J517" s="33"/>
      <c r="K517" s="33"/>
      <c r="L517" s="36"/>
      <c r="M517" s="199"/>
      <c r="N517" s="200"/>
      <c r="O517" s="68"/>
      <c r="P517" s="68"/>
      <c r="Q517" s="68"/>
      <c r="R517" s="68"/>
      <c r="S517" s="68"/>
      <c r="T517" s="69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T517" s="14" t="s">
        <v>127</v>
      </c>
      <c r="AU517" s="14" t="s">
        <v>86</v>
      </c>
    </row>
    <row r="518" spans="1:65" s="2" customFormat="1" ht="21.75" customHeight="1">
      <c r="A518" s="31"/>
      <c r="B518" s="32"/>
      <c r="C518" s="183" t="s">
        <v>903</v>
      </c>
      <c r="D518" s="183" t="s">
        <v>118</v>
      </c>
      <c r="E518" s="184" t="s">
        <v>904</v>
      </c>
      <c r="F518" s="185" t="s">
        <v>905</v>
      </c>
      <c r="G518" s="186" t="s">
        <v>184</v>
      </c>
      <c r="H518" s="187">
        <v>1</v>
      </c>
      <c r="I518" s="188"/>
      <c r="J518" s="189">
        <f>ROUND(I518*H518,2)</f>
        <v>0</v>
      </c>
      <c r="K518" s="185" t="s">
        <v>122</v>
      </c>
      <c r="L518" s="36"/>
      <c r="M518" s="190" t="s">
        <v>1</v>
      </c>
      <c r="N518" s="191" t="s">
        <v>42</v>
      </c>
      <c r="O518" s="68"/>
      <c r="P518" s="192">
        <f>O518*H518</f>
        <v>0</v>
      </c>
      <c r="Q518" s="192">
        <v>0</v>
      </c>
      <c r="R518" s="192">
        <f>Q518*H518</f>
        <v>0</v>
      </c>
      <c r="S518" s="192">
        <v>0</v>
      </c>
      <c r="T518" s="193">
        <f>S518*H518</f>
        <v>0</v>
      </c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R518" s="194" t="s">
        <v>123</v>
      </c>
      <c r="AT518" s="194" t="s">
        <v>118</v>
      </c>
      <c r="AU518" s="194" t="s">
        <v>86</v>
      </c>
      <c r="AY518" s="14" t="s">
        <v>115</v>
      </c>
      <c r="BE518" s="195">
        <f>IF(N518="základní",J518,0)</f>
        <v>0</v>
      </c>
      <c r="BF518" s="195">
        <f>IF(N518="snížená",J518,0)</f>
        <v>0</v>
      </c>
      <c r="BG518" s="195">
        <f>IF(N518="zákl. přenesená",J518,0)</f>
        <v>0</v>
      </c>
      <c r="BH518" s="195">
        <f>IF(N518="sníž. přenesená",J518,0)</f>
        <v>0</v>
      </c>
      <c r="BI518" s="195">
        <f>IF(N518="nulová",J518,0)</f>
        <v>0</v>
      </c>
      <c r="BJ518" s="14" t="s">
        <v>84</v>
      </c>
      <c r="BK518" s="195">
        <f>ROUND(I518*H518,2)</f>
        <v>0</v>
      </c>
      <c r="BL518" s="14" t="s">
        <v>123</v>
      </c>
      <c r="BM518" s="194" t="s">
        <v>906</v>
      </c>
    </row>
    <row r="519" spans="1:65" s="2" customFormat="1" ht="29.25">
      <c r="A519" s="31"/>
      <c r="B519" s="32"/>
      <c r="C519" s="33"/>
      <c r="D519" s="196" t="s">
        <v>125</v>
      </c>
      <c r="E519" s="33"/>
      <c r="F519" s="197" t="s">
        <v>907</v>
      </c>
      <c r="G519" s="33"/>
      <c r="H519" s="33"/>
      <c r="I519" s="198"/>
      <c r="J519" s="33"/>
      <c r="K519" s="33"/>
      <c r="L519" s="36"/>
      <c r="M519" s="199"/>
      <c r="N519" s="200"/>
      <c r="O519" s="68"/>
      <c r="P519" s="68"/>
      <c r="Q519" s="68"/>
      <c r="R519" s="68"/>
      <c r="S519" s="68"/>
      <c r="T519" s="69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T519" s="14" t="s">
        <v>125</v>
      </c>
      <c r="AU519" s="14" t="s">
        <v>86</v>
      </c>
    </row>
    <row r="520" spans="1:65" s="2" customFormat="1" ht="19.5">
      <c r="A520" s="31"/>
      <c r="B520" s="32"/>
      <c r="C520" s="33"/>
      <c r="D520" s="196" t="s">
        <v>127</v>
      </c>
      <c r="E520" s="33"/>
      <c r="F520" s="201" t="s">
        <v>786</v>
      </c>
      <c r="G520" s="33"/>
      <c r="H520" s="33"/>
      <c r="I520" s="198"/>
      <c r="J520" s="33"/>
      <c r="K520" s="33"/>
      <c r="L520" s="36"/>
      <c r="M520" s="199"/>
      <c r="N520" s="200"/>
      <c r="O520" s="68"/>
      <c r="P520" s="68"/>
      <c r="Q520" s="68"/>
      <c r="R520" s="68"/>
      <c r="S520" s="68"/>
      <c r="T520" s="69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T520" s="14" t="s">
        <v>127</v>
      </c>
      <c r="AU520" s="14" t="s">
        <v>86</v>
      </c>
    </row>
    <row r="521" spans="1:65" s="2" customFormat="1" ht="21.75" customHeight="1">
      <c r="A521" s="31"/>
      <c r="B521" s="32"/>
      <c r="C521" s="183" t="s">
        <v>908</v>
      </c>
      <c r="D521" s="183" t="s">
        <v>118</v>
      </c>
      <c r="E521" s="184" t="s">
        <v>909</v>
      </c>
      <c r="F521" s="185" t="s">
        <v>910</v>
      </c>
      <c r="G521" s="186" t="s">
        <v>184</v>
      </c>
      <c r="H521" s="187">
        <v>1</v>
      </c>
      <c r="I521" s="188"/>
      <c r="J521" s="189">
        <f>ROUND(I521*H521,2)</f>
        <v>0</v>
      </c>
      <c r="K521" s="185" t="s">
        <v>122</v>
      </c>
      <c r="L521" s="36"/>
      <c r="M521" s="190" t="s">
        <v>1</v>
      </c>
      <c r="N521" s="191" t="s">
        <v>42</v>
      </c>
      <c r="O521" s="68"/>
      <c r="P521" s="192">
        <f>O521*H521</f>
        <v>0</v>
      </c>
      <c r="Q521" s="192">
        <v>0</v>
      </c>
      <c r="R521" s="192">
        <f>Q521*H521</f>
        <v>0</v>
      </c>
      <c r="S521" s="192">
        <v>0</v>
      </c>
      <c r="T521" s="193">
        <f>S521*H521</f>
        <v>0</v>
      </c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R521" s="194" t="s">
        <v>123</v>
      </c>
      <c r="AT521" s="194" t="s">
        <v>118</v>
      </c>
      <c r="AU521" s="194" t="s">
        <v>86</v>
      </c>
      <c r="AY521" s="14" t="s">
        <v>115</v>
      </c>
      <c r="BE521" s="195">
        <f>IF(N521="základní",J521,0)</f>
        <v>0</v>
      </c>
      <c r="BF521" s="195">
        <f>IF(N521="snížená",J521,0)</f>
        <v>0</v>
      </c>
      <c r="BG521" s="195">
        <f>IF(N521="zákl. přenesená",J521,0)</f>
        <v>0</v>
      </c>
      <c r="BH521" s="195">
        <f>IF(N521="sníž. přenesená",J521,0)</f>
        <v>0</v>
      </c>
      <c r="BI521" s="195">
        <f>IF(N521="nulová",J521,0)</f>
        <v>0</v>
      </c>
      <c r="BJ521" s="14" t="s">
        <v>84</v>
      </c>
      <c r="BK521" s="195">
        <f>ROUND(I521*H521,2)</f>
        <v>0</v>
      </c>
      <c r="BL521" s="14" t="s">
        <v>123</v>
      </c>
      <c r="BM521" s="194" t="s">
        <v>911</v>
      </c>
    </row>
    <row r="522" spans="1:65" s="2" customFormat="1" ht="29.25">
      <c r="A522" s="31"/>
      <c r="B522" s="32"/>
      <c r="C522" s="33"/>
      <c r="D522" s="196" t="s">
        <v>125</v>
      </c>
      <c r="E522" s="33"/>
      <c r="F522" s="197" t="s">
        <v>912</v>
      </c>
      <c r="G522" s="33"/>
      <c r="H522" s="33"/>
      <c r="I522" s="198"/>
      <c r="J522" s="33"/>
      <c r="K522" s="33"/>
      <c r="L522" s="36"/>
      <c r="M522" s="199"/>
      <c r="N522" s="200"/>
      <c r="O522" s="68"/>
      <c r="P522" s="68"/>
      <c r="Q522" s="68"/>
      <c r="R522" s="68"/>
      <c r="S522" s="68"/>
      <c r="T522" s="69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T522" s="14" t="s">
        <v>125</v>
      </c>
      <c r="AU522" s="14" t="s">
        <v>86</v>
      </c>
    </row>
    <row r="523" spans="1:65" s="2" customFormat="1" ht="19.5">
      <c r="A523" s="31"/>
      <c r="B523" s="32"/>
      <c r="C523" s="33"/>
      <c r="D523" s="196" t="s">
        <v>127</v>
      </c>
      <c r="E523" s="33"/>
      <c r="F523" s="201" t="s">
        <v>786</v>
      </c>
      <c r="G523" s="33"/>
      <c r="H523" s="33"/>
      <c r="I523" s="198"/>
      <c r="J523" s="33"/>
      <c r="K523" s="33"/>
      <c r="L523" s="36"/>
      <c r="M523" s="199"/>
      <c r="N523" s="200"/>
      <c r="O523" s="68"/>
      <c r="P523" s="68"/>
      <c r="Q523" s="68"/>
      <c r="R523" s="68"/>
      <c r="S523" s="68"/>
      <c r="T523" s="69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T523" s="14" t="s">
        <v>127</v>
      </c>
      <c r="AU523" s="14" t="s">
        <v>86</v>
      </c>
    </row>
    <row r="524" spans="1:65" s="2" customFormat="1" ht="24">
      <c r="A524" s="31"/>
      <c r="B524" s="32"/>
      <c r="C524" s="183" t="s">
        <v>913</v>
      </c>
      <c r="D524" s="183" t="s">
        <v>118</v>
      </c>
      <c r="E524" s="184" t="s">
        <v>914</v>
      </c>
      <c r="F524" s="185" t="s">
        <v>915</v>
      </c>
      <c r="G524" s="186" t="s">
        <v>184</v>
      </c>
      <c r="H524" s="187">
        <v>1</v>
      </c>
      <c r="I524" s="188"/>
      <c r="J524" s="189">
        <f>ROUND(I524*H524,2)</f>
        <v>0</v>
      </c>
      <c r="K524" s="185" t="s">
        <v>122</v>
      </c>
      <c r="L524" s="36"/>
      <c r="M524" s="190" t="s">
        <v>1</v>
      </c>
      <c r="N524" s="191" t="s">
        <v>42</v>
      </c>
      <c r="O524" s="68"/>
      <c r="P524" s="192">
        <f>O524*H524</f>
        <v>0</v>
      </c>
      <c r="Q524" s="192">
        <v>0</v>
      </c>
      <c r="R524" s="192">
        <f>Q524*H524</f>
        <v>0</v>
      </c>
      <c r="S524" s="192">
        <v>0</v>
      </c>
      <c r="T524" s="193">
        <f>S524*H524</f>
        <v>0</v>
      </c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R524" s="194" t="s">
        <v>123</v>
      </c>
      <c r="AT524" s="194" t="s">
        <v>118</v>
      </c>
      <c r="AU524" s="194" t="s">
        <v>86</v>
      </c>
      <c r="AY524" s="14" t="s">
        <v>115</v>
      </c>
      <c r="BE524" s="195">
        <f>IF(N524="základní",J524,0)</f>
        <v>0</v>
      </c>
      <c r="BF524" s="195">
        <f>IF(N524="snížená",J524,0)</f>
        <v>0</v>
      </c>
      <c r="BG524" s="195">
        <f>IF(N524="zákl. přenesená",J524,0)</f>
        <v>0</v>
      </c>
      <c r="BH524" s="195">
        <f>IF(N524="sníž. přenesená",J524,0)</f>
        <v>0</v>
      </c>
      <c r="BI524" s="195">
        <f>IF(N524="nulová",J524,0)</f>
        <v>0</v>
      </c>
      <c r="BJ524" s="14" t="s">
        <v>84</v>
      </c>
      <c r="BK524" s="195">
        <f>ROUND(I524*H524,2)</f>
        <v>0</v>
      </c>
      <c r="BL524" s="14" t="s">
        <v>123</v>
      </c>
      <c r="BM524" s="194" t="s">
        <v>916</v>
      </c>
    </row>
    <row r="525" spans="1:65" s="2" customFormat="1" ht="39">
      <c r="A525" s="31"/>
      <c r="B525" s="32"/>
      <c r="C525" s="33"/>
      <c r="D525" s="196" t="s">
        <v>125</v>
      </c>
      <c r="E525" s="33"/>
      <c r="F525" s="197" t="s">
        <v>917</v>
      </c>
      <c r="G525" s="33"/>
      <c r="H525" s="33"/>
      <c r="I525" s="198"/>
      <c r="J525" s="33"/>
      <c r="K525" s="33"/>
      <c r="L525" s="36"/>
      <c r="M525" s="199"/>
      <c r="N525" s="200"/>
      <c r="O525" s="68"/>
      <c r="P525" s="68"/>
      <c r="Q525" s="68"/>
      <c r="R525" s="68"/>
      <c r="S525" s="68"/>
      <c r="T525" s="69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T525" s="14" t="s">
        <v>125</v>
      </c>
      <c r="AU525" s="14" t="s">
        <v>86</v>
      </c>
    </row>
    <row r="526" spans="1:65" s="2" customFormat="1" ht="24">
      <c r="A526" s="31"/>
      <c r="B526" s="32"/>
      <c r="C526" s="183" t="s">
        <v>918</v>
      </c>
      <c r="D526" s="183" t="s">
        <v>118</v>
      </c>
      <c r="E526" s="184" t="s">
        <v>919</v>
      </c>
      <c r="F526" s="185" t="s">
        <v>920</v>
      </c>
      <c r="G526" s="186" t="s">
        <v>184</v>
      </c>
      <c r="H526" s="187">
        <v>1</v>
      </c>
      <c r="I526" s="188"/>
      <c r="J526" s="189">
        <f>ROUND(I526*H526,2)</f>
        <v>0</v>
      </c>
      <c r="K526" s="185" t="s">
        <v>122</v>
      </c>
      <c r="L526" s="36"/>
      <c r="M526" s="190" t="s">
        <v>1</v>
      </c>
      <c r="N526" s="191" t="s">
        <v>42</v>
      </c>
      <c r="O526" s="68"/>
      <c r="P526" s="192">
        <f>O526*H526</f>
        <v>0</v>
      </c>
      <c r="Q526" s="192">
        <v>0</v>
      </c>
      <c r="R526" s="192">
        <f>Q526*H526</f>
        <v>0</v>
      </c>
      <c r="S526" s="192">
        <v>0</v>
      </c>
      <c r="T526" s="193">
        <f>S526*H526</f>
        <v>0</v>
      </c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R526" s="194" t="s">
        <v>123</v>
      </c>
      <c r="AT526" s="194" t="s">
        <v>118</v>
      </c>
      <c r="AU526" s="194" t="s">
        <v>86</v>
      </c>
      <c r="AY526" s="14" t="s">
        <v>115</v>
      </c>
      <c r="BE526" s="195">
        <f>IF(N526="základní",J526,0)</f>
        <v>0</v>
      </c>
      <c r="BF526" s="195">
        <f>IF(N526="snížená",J526,0)</f>
        <v>0</v>
      </c>
      <c r="BG526" s="195">
        <f>IF(N526="zákl. přenesená",J526,0)</f>
        <v>0</v>
      </c>
      <c r="BH526" s="195">
        <f>IF(N526="sníž. přenesená",J526,0)</f>
        <v>0</v>
      </c>
      <c r="BI526" s="195">
        <f>IF(N526="nulová",J526,0)</f>
        <v>0</v>
      </c>
      <c r="BJ526" s="14" t="s">
        <v>84</v>
      </c>
      <c r="BK526" s="195">
        <f>ROUND(I526*H526,2)</f>
        <v>0</v>
      </c>
      <c r="BL526" s="14" t="s">
        <v>123</v>
      </c>
      <c r="BM526" s="194" t="s">
        <v>921</v>
      </c>
    </row>
    <row r="527" spans="1:65" s="2" customFormat="1" ht="39">
      <c r="A527" s="31"/>
      <c r="B527" s="32"/>
      <c r="C527" s="33"/>
      <c r="D527" s="196" t="s">
        <v>125</v>
      </c>
      <c r="E527" s="33"/>
      <c r="F527" s="197" t="s">
        <v>922</v>
      </c>
      <c r="G527" s="33"/>
      <c r="H527" s="33"/>
      <c r="I527" s="198"/>
      <c r="J527" s="33"/>
      <c r="K527" s="33"/>
      <c r="L527" s="36"/>
      <c r="M527" s="199"/>
      <c r="N527" s="200"/>
      <c r="O527" s="68"/>
      <c r="P527" s="68"/>
      <c r="Q527" s="68"/>
      <c r="R527" s="68"/>
      <c r="S527" s="68"/>
      <c r="T527" s="69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T527" s="14" t="s">
        <v>125</v>
      </c>
      <c r="AU527" s="14" t="s">
        <v>86</v>
      </c>
    </row>
    <row r="528" spans="1:65" s="2" customFormat="1" ht="24">
      <c r="A528" s="31"/>
      <c r="B528" s="32"/>
      <c r="C528" s="183" t="s">
        <v>923</v>
      </c>
      <c r="D528" s="183" t="s">
        <v>118</v>
      </c>
      <c r="E528" s="184" t="s">
        <v>924</v>
      </c>
      <c r="F528" s="185" t="s">
        <v>925</v>
      </c>
      <c r="G528" s="186" t="s">
        <v>184</v>
      </c>
      <c r="H528" s="187">
        <v>2</v>
      </c>
      <c r="I528" s="188"/>
      <c r="J528" s="189">
        <f>ROUND(I528*H528,2)</f>
        <v>0</v>
      </c>
      <c r="K528" s="185" t="s">
        <v>122</v>
      </c>
      <c r="L528" s="36"/>
      <c r="M528" s="190" t="s">
        <v>1</v>
      </c>
      <c r="N528" s="191" t="s">
        <v>42</v>
      </c>
      <c r="O528" s="68"/>
      <c r="P528" s="192">
        <f>O528*H528</f>
        <v>0</v>
      </c>
      <c r="Q528" s="192">
        <v>0</v>
      </c>
      <c r="R528" s="192">
        <f>Q528*H528</f>
        <v>0</v>
      </c>
      <c r="S528" s="192">
        <v>0</v>
      </c>
      <c r="T528" s="193">
        <f>S528*H528</f>
        <v>0</v>
      </c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R528" s="194" t="s">
        <v>123</v>
      </c>
      <c r="AT528" s="194" t="s">
        <v>118</v>
      </c>
      <c r="AU528" s="194" t="s">
        <v>86</v>
      </c>
      <c r="AY528" s="14" t="s">
        <v>115</v>
      </c>
      <c r="BE528" s="195">
        <f>IF(N528="základní",J528,0)</f>
        <v>0</v>
      </c>
      <c r="BF528" s="195">
        <f>IF(N528="snížená",J528,0)</f>
        <v>0</v>
      </c>
      <c r="BG528" s="195">
        <f>IF(N528="zákl. přenesená",J528,0)</f>
        <v>0</v>
      </c>
      <c r="BH528" s="195">
        <f>IF(N528="sníž. přenesená",J528,0)</f>
        <v>0</v>
      </c>
      <c r="BI528" s="195">
        <f>IF(N528="nulová",J528,0)</f>
        <v>0</v>
      </c>
      <c r="BJ528" s="14" t="s">
        <v>84</v>
      </c>
      <c r="BK528" s="195">
        <f>ROUND(I528*H528,2)</f>
        <v>0</v>
      </c>
      <c r="BL528" s="14" t="s">
        <v>123</v>
      </c>
      <c r="BM528" s="194" t="s">
        <v>926</v>
      </c>
    </row>
    <row r="529" spans="1:65" s="2" customFormat="1" ht="39">
      <c r="A529" s="31"/>
      <c r="B529" s="32"/>
      <c r="C529" s="33"/>
      <c r="D529" s="196" t="s">
        <v>125</v>
      </c>
      <c r="E529" s="33"/>
      <c r="F529" s="197" t="s">
        <v>927</v>
      </c>
      <c r="G529" s="33"/>
      <c r="H529" s="33"/>
      <c r="I529" s="198"/>
      <c r="J529" s="33"/>
      <c r="K529" s="33"/>
      <c r="L529" s="36"/>
      <c r="M529" s="199"/>
      <c r="N529" s="200"/>
      <c r="O529" s="68"/>
      <c r="P529" s="68"/>
      <c r="Q529" s="68"/>
      <c r="R529" s="68"/>
      <c r="S529" s="68"/>
      <c r="T529" s="69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T529" s="14" t="s">
        <v>125</v>
      </c>
      <c r="AU529" s="14" t="s">
        <v>86</v>
      </c>
    </row>
    <row r="530" spans="1:65" s="2" customFormat="1" ht="24">
      <c r="A530" s="31"/>
      <c r="B530" s="32"/>
      <c r="C530" s="183" t="s">
        <v>928</v>
      </c>
      <c r="D530" s="183" t="s">
        <v>118</v>
      </c>
      <c r="E530" s="184" t="s">
        <v>929</v>
      </c>
      <c r="F530" s="185" t="s">
        <v>930</v>
      </c>
      <c r="G530" s="186" t="s">
        <v>184</v>
      </c>
      <c r="H530" s="187">
        <v>2</v>
      </c>
      <c r="I530" s="188"/>
      <c r="J530" s="189">
        <f>ROUND(I530*H530,2)</f>
        <v>0</v>
      </c>
      <c r="K530" s="185" t="s">
        <v>122</v>
      </c>
      <c r="L530" s="36"/>
      <c r="M530" s="190" t="s">
        <v>1</v>
      </c>
      <c r="N530" s="191" t="s">
        <v>42</v>
      </c>
      <c r="O530" s="68"/>
      <c r="P530" s="192">
        <f>O530*H530</f>
        <v>0</v>
      </c>
      <c r="Q530" s="192">
        <v>0</v>
      </c>
      <c r="R530" s="192">
        <f>Q530*H530</f>
        <v>0</v>
      </c>
      <c r="S530" s="192">
        <v>0</v>
      </c>
      <c r="T530" s="193">
        <f>S530*H530</f>
        <v>0</v>
      </c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R530" s="194" t="s">
        <v>123</v>
      </c>
      <c r="AT530" s="194" t="s">
        <v>118</v>
      </c>
      <c r="AU530" s="194" t="s">
        <v>86</v>
      </c>
      <c r="AY530" s="14" t="s">
        <v>115</v>
      </c>
      <c r="BE530" s="195">
        <f>IF(N530="základní",J530,0)</f>
        <v>0</v>
      </c>
      <c r="BF530" s="195">
        <f>IF(N530="snížená",J530,0)</f>
        <v>0</v>
      </c>
      <c r="BG530" s="195">
        <f>IF(N530="zákl. přenesená",J530,0)</f>
        <v>0</v>
      </c>
      <c r="BH530" s="195">
        <f>IF(N530="sníž. přenesená",J530,0)</f>
        <v>0</v>
      </c>
      <c r="BI530" s="195">
        <f>IF(N530="nulová",J530,0)</f>
        <v>0</v>
      </c>
      <c r="BJ530" s="14" t="s">
        <v>84</v>
      </c>
      <c r="BK530" s="195">
        <f>ROUND(I530*H530,2)</f>
        <v>0</v>
      </c>
      <c r="BL530" s="14" t="s">
        <v>123</v>
      </c>
      <c r="BM530" s="194" t="s">
        <v>931</v>
      </c>
    </row>
    <row r="531" spans="1:65" s="2" customFormat="1" ht="39">
      <c r="A531" s="31"/>
      <c r="B531" s="32"/>
      <c r="C531" s="33"/>
      <c r="D531" s="196" t="s">
        <v>125</v>
      </c>
      <c r="E531" s="33"/>
      <c r="F531" s="197" t="s">
        <v>932</v>
      </c>
      <c r="G531" s="33"/>
      <c r="H531" s="33"/>
      <c r="I531" s="198"/>
      <c r="J531" s="33"/>
      <c r="K531" s="33"/>
      <c r="L531" s="36"/>
      <c r="M531" s="199"/>
      <c r="N531" s="200"/>
      <c r="O531" s="68"/>
      <c r="P531" s="68"/>
      <c r="Q531" s="68"/>
      <c r="R531" s="68"/>
      <c r="S531" s="68"/>
      <c r="T531" s="69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T531" s="14" t="s">
        <v>125</v>
      </c>
      <c r="AU531" s="14" t="s">
        <v>86</v>
      </c>
    </row>
    <row r="532" spans="1:65" s="2" customFormat="1" ht="24">
      <c r="A532" s="31"/>
      <c r="B532" s="32"/>
      <c r="C532" s="183" t="s">
        <v>933</v>
      </c>
      <c r="D532" s="183" t="s">
        <v>118</v>
      </c>
      <c r="E532" s="184" t="s">
        <v>934</v>
      </c>
      <c r="F532" s="185" t="s">
        <v>935</v>
      </c>
      <c r="G532" s="186" t="s">
        <v>184</v>
      </c>
      <c r="H532" s="187">
        <v>1</v>
      </c>
      <c r="I532" s="188"/>
      <c r="J532" s="189">
        <f>ROUND(I532*H532,2)</f>
        <v>0</v>
      </c>
      <c r="K532" s="185" t="s">
        <v>122</v>
      </c>
      <c r="L532" s="36"/>
      <c r="M532" s="190" t="s">
        <v>1</v>
      </c>
      <c r="N532" s="191" t="s">
        <v>42</v>
      </c>
      <c r="O532" s="68"/>
      <c r="P532" s="192">
        <f>O532*H532</f>
        <v>0</v>
      </c>
      <c r="Q532" s="192">
        <v>0</v>
      </c>
      <c r="R532" s="192">
        <f>Q532*H532</f>
        <v>0</v>
      </c>
      <c r="S532" s="192">
        <v>0</v>
      </c>
      <c r="T532" s="193">
        <f>S532*H532</f>
        <v>0</v>
      </c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R532" s="194" t="s">
        <v>123</v>
      </c>
      <c r="AT532" s="194" t="s">
        <v>118</v>
      </c>
      <c r="AU532" s="194" t="s">
        <v>86</v>
      </c>
      <c r="AY532" s="14" t="s">
        <v>115</v>
      </c>
      <c r="BE532" s="195">
        <f>IF(N532="základní",J532,0)</f>
        <v>0</v>
      </c>
      <c r="BF532" s="195">
        <f>IF(N532="snížená",J532,0)</f>
        <v>0</v>
      </c>
      <c r="BG532" s="195">
        <f>IF(N532="zákl. přenesená",J532,0)</f>
        <v>0</v>
      </c>
      <c r="BH532" s="195">
        <f>IF(N532="sníž. přenesená",J532,0)</f>
        <v>0</v>
      </c>
      <c r="BI532" s="195">
        <f>IF(N532="nulová",J532,0)</f>
        <v>0</v>
      </c>
      <c r="BJ532" s="14" t="s">
        <v>84</v>
      </c>
      <c r="BK532" s="195">
        <f>ROUND(I532*H532,2)</f>
        <v>0</v>
      </c>
      <c r="BL532" s="14" t="s">
        <v>123</v>
      </c>
      <c r="BM532" s="194" t="s">
        <v>936</v>
      </c>
    </row>
    <row r="533" spans="1:65" s="2" customFormat="1" ht="39">
      <c r="A533" s="31"/>
      <c r="B533" s="32"/>
      <c r="C533" s="33"/>
      <c r="D533" s="196" t="s">
        <v>125</v>
      </c>
      <c r="E533" s="33"/>
      <c r="F533" s="197" t="s">
        <v>937</v>
      </c>
      <c r="G533" s="33"/>
      <c r="H533" s="33"/>
      <c r="I533" s="198"/>
      <c r="J533" s="33"/>
      <c r="K533" s="33"/>
      <c r="L533" s="36"/>
      <c r="M533" s="199"/>
      <c r="N533" s="200"/>
      <c r="O533" s="68"/>
      <c r="P533" s="68"/>
      <c r="Q533" s="68"/>
      <c r="R533" s="68"/>
      <c r="S533" s="68"/>
      <c r="T533" s="69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T533" s="14" t="s">
        <v>125</v>
      </c>
      <c r="AU533" s="14" t="s">
        <v>86</v>
      </c>
    </row>
    <row r="534" spans="1:65" s="2" customFormat="1" ht="24">
      <c r="A534" s="31"/>
      <c r="B534" s="32"/>
      <c r="C534" s="183" t="s">
        <v>938</v>
      </c>
      <c r="D534" s="183" t="s">
        <v>118</v>
      </c>
      <c r="E534" s="184" t="s">
        <v>939</v>
      </c>
      <c r="F534" s="185" t="s">
        <v>940</v>
      </c>
      <c r="G534" s="186" t="s">
        <v>184</v>
      </c>
      <c r="H534" s="187">
        <v>1</v>
      </c>
      <c r="I534" s="188"/>
      <c r="J534" s="189">
        <f>ROUND(I534*H534,2)</f>
        <v>0</v>
      </c>
      <c r="K534" s="185" t="s">
        <v>122</v>
      </c>
      <c r="L534" s="36"/>
      <c r="M534" s="190" t="s">
        <v>1</v>
      </c>
      <c r="N534" s="191" t="s">
        <v>42</v>
      </c>
      <c r="O534" s="68"/>
      <c r="P534" s="192">
        <f>O534*H534</f>
        <v>0</v>
      </c>
      <c r="Q534" s="192">
        <v>0</v>
      </c>
      <c r="R534" s="192">
        <f>Q534*H534</f>
        <v>0</v>
      </c>
      <c r="S534" s="192">
        <v>0</v>
      </c>
      <c r="T534" s="193">
        <f>S534*H534</f>
        <v>0</v>
      </c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R534" s="194" t="s">
        <v>123</v>
      </c>
      <c r="AT534" s="194" t="s">
        <v>118</v>
      </c>
      <c r="AU534" s="194" t="s">
        <v>86</v>
      </c>
      <c r="AY534" s="14" t="s">
        <v>115</v>
      </c>
      <c r="BE534" s="195">
        <f>IF(N534="základní",J534,0)</f>
        <v>0</v>
      </c>
      <c r="BF534" s="195">
        <f>IF(N534="snížená",J534,0)</f>
        <v>0</v>
      </c>
      <c r="BG534" s="195">
        <f>IF(N534="zákl. přenesená",J534,0)</f>
        <v>0</v>
      </c>
      <c r="BH534" s="195">
        <f>IF(N534="sníž. přenesená",J534,0)</f>
        <v>0</v>
      </c>
      <c r="BI534" s="195">
        <f>IF(N534="nulová",J534,0)</f>
        <v>0</v>
      </c>
      <c r="BJ534" s="14" t="s">
        <v>84</v>
      </c>
      <c r="BK534" s="195">
        <f>ROUND(I534*H534,2)</f>
        <v>0</v>
      </c>
      <c r="BL534" s="14" t="s">
        <v>123</v>
      </c>
      <c r="BM534" s="194" t="s">
        <v>941</v>
      </c>
    </row>
    <row r="535" spans="1:65" s="2" customFormat="1" ht="39">
      <c r="A535" s="31"/>
      <c r="B535" s="32"/>
      <c r="C535" s="33"/>
      <c r="D535" s="196" t="s">
        <v>125</v>
      </c>
      <c r="E535" s="33"/>
      <c r="F535" s="197" t="s">
        <v>942</v>
      </c>
      <c r="G535" s="33"/>
      <c r="H535" s="33"/>
      <c r="I535" s="198"/>
      <c r="J535" s="33"/>
      <c r="K535" s="33"/>
      <c r="L535" s="36"/>
      <c r="M535" s="199"/>
      <c r="N535" s="200"/>
      <c r="O535" s="68"/>
      <c r="P535" s="68"/>
      <c r="Q535" s="68"/>
      <c r="R535" s="68"/>
      <c r="S535" s="68"/>
      <c r="T535" s="69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T535" s="14" t="s">
        <v>125</v>
      </c>
      <c r="AU535" s="14" t="s">
        <v>86</v>
      </c>
    </row>
    <row r="536" spans="1:65" s="2" customFormat="1" ht="21.75" customHeight="1">
      <c r="A536" s="31"/>
      <c r="B536" s="32"/>
      <c r="C536" s="183" t="s">
        <v>943</v>
      </c>
      <c r="D536" s="183" t="s">
        <v>118</v>
      </c>
      <c r="E536" s="184" t="s">
        <v>944</v>
      </c>
      <c r="F536" s="185" t="s">
        <v>945</v>
      </c>
      <c r="G536" s="186" t="s">
        <v>184</v>
      </c>
      <c r="H536" s="187">
        <v>5</v>
      </c>
      <c r="I536" s="188"/>
      <c r="J536" s="189">
        <f>ROUND(I536*H536,2)</f>
        <v>0</v>
      </c>
      <c r="K536" s="185" t="s">
        <v>122</v>
      </c>
      <c r="L536" s="36"/>
      <c r="M536" s="190" t="s">
        <v>1</v>
      </c>
      <c r="N536" s="191" t="s">
        <v>42</v>
      </c>
      <c r="O536" s="68"/>
      <c r="P536" s="192">
        <f>O536*H536</f>
        <v>0</v>
      </c>
      <c r="Q536" s="192">
        <v>0</v>
      </c>
      <c r="R536" s="192">
        <f>Q536*H536</f>
        <v>0</v>
      </c>
      <c r="S536" s="192">
        <v>0</v>
      </c>
      <c r="T536" s="193">
        <f>S536*H536</f>
        <v>0</v>
      </c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R536" s="194" t="s">
        <v>123</v>
      </c>
      <c r="AT536" s="194" t="s">
        <v>118</v>
      </c>
      <c r="AU536" s="194" t="s">
        <v>86</v>
      </c>
      <c r="AY536" s="14" t="s">
        <v>115</v>
      </c>
      <c r="BE536" s="195">
        <f>IF(N536="základní",J536,0)</f>
        <v>0</v>
      </c>
      <c r="BF536" s="195">
        <f>IF(N536="snížená",J536,0)</f>
        <v>0</v>
      </c>
      <c r="BG536" s="195">
        <f>IF(N536="zákl. přenesená",J536,0)</f>
        <v>0</v>
      </c>
      <c r="BH536" s="195">
        <f>IF(N536="sníž. přenesená",J536,0)</f>
        <v>0</v>
      </c>
      <c r="BI536" s="195">
        <f>IF(N536="nulová",J536,0)</f>
        <v>0</v>
      </c>
      <c r="BJ536" s="14" t="s">
        <v>84</v>
      </c>
      <c r="BK536" s="195">
        <f>ROUND(I536*H536,2)</f>
        <v>0</v>
      </c>
      <c r="BL536" s="14" t="s">
        <v>123</v>
      </c>
      <c r="BM536" s="194" t="s">
        <v>946</v>
      </c>
    </row>
    <row r="537" spans="1:65" s="2" customFormat="1" ht="39">
      <c r="A537" s="31"/>
      <c r="B537" s="32"/>
      <c r="C537" s="33"/>
      <c r="D537" s="196" t="s">
        <v>125</v>
      </c>
      <c r="E537" s="33"/>
      <c r="F537" s="197" t="s">
        <v>947</v>
      </c>
      <c r="G537" s="33"/>
      <c r="H537" s="33"/>
      <c r="I537" s="198"/>
      <c r="J537" s="33"/>
      <c r="K537" s="33"/>
      <c r="L537" s="36"/>
      <c r="M537" s="199"/>
      <c r="N537" s="200"/>
      <c r="O537" s="68"/>
      <c r="P537" s="68"/>
      <c r="Q537" s="68"/>
      <c r="R537" s="68"/>
      <c r="S537" s="68"/>
      <c r="T537" s="69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T537" s="14" t="s">
        <v>125</v>
      </c>
      <c r="AU537" s="14" t="s">
        <v>86</v>
      </c>
    </row>
    <row r="538" spans="1:65" s="2" customFormat="1" ht="21.75" customHeight="1">
      <c r="A538" s="31"/>
      <c r="B538" s="32"/>
      <c r="C538" s="183" t="s">
        <v>948</v>
      </c>
      <c r="D538" s="183" t="s">
        <v>118</v>
      </c>
      <c r="E538" s="184" t="s">
        <v>949</v>
      </c>
      <c r="F538" s="185" t="s">
        <v>950</v>
      </c>
      <c r="G538" s="186" t="s">
        <v>184</v>
      </c>
      <c r="H538" s="187">
        <v>4</v>
      </c>
      <c r="I538" s="188"/>
      <c r="J538" s="189">
        <f>ROUND(I538*H538,2)</f>
        <v>0</v>
      </c>
      <c r="K538" s="185" t="s">
        <v>122</v>
      </c>
      <c r="L538" s="36"/>
      <c r="M538" s="190" t="s">
        <v>1</v>
      </c>
      <c r="N538" s="191" t="s">
        <v>42</v>
      </c>
      <c r="O538" s="68"/>
      <c r="P538" s="192">
        <f>O538*H538</f>
        <v>0</v>
      </c>
      <c r="Q538" s="192">
        <v>0</v>
      </c>
      <c r="R538" s="192">
        <f>Q538*H538</f>
        <v>0</v>
      </c>
      <c r="S538" s="192">
        <v>0</v>
      </c>
      <c r="T538" s="193">
        <f>S538*H538</f>
        <v>0</v>
      </c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R538" s="194" t="s">
        <v>123</v>
      </c>
      <c r="AT538" s="194" t="s">
        <v>118</v>
      </c>
      <c r="AU538" s="194" t="s">
        <v>86</v>
      </c>
      <c r="AY538" s="14" t="s">
        <v>115</v>
      </c>
      <c r="BE538" s="195">
        <f>IF(N538="základní",J538,0)</f>
        <v>0</v>
      </c>
      <c r="BF538" s="195">
        <f>IF(N538="snížená",J538,0)</f>
        <v>0</v>
      </c>
      <c r="BG538" s="195">
        <f>IF(N538="zákl. přenesená",J538,0)</f>
        <v>0</v>
      </c>
      <c r="BH538" s="195">
        <f>IF(N538="sníž. přenesená",J538,0)</f>
        <v>0</v>
      </c>
      <c r="BI538" s="195">
        <f>IF(N538="nulová",J538,0)</f>
        <v>0</v>
      </c>
      <c r="BJ538" s="14" t="s">
        <v>84</v>
      </c>
      <c r="BK538" s="195">
        <f>ROUND(I538*H538,2)</f>
        <v>0</v>
      </c>
      <c r="BL538" s="14" t="s">
        <v>123</v>
      </c>
      <c r="BM538" s="194" t="s">
        <v>951</v>
      </c>
    </row>
    <row r="539" spans="1:65" s="2" customFormat="1" ht="39">
      <c r="A539" s="31"/>
      <c r="B539" s="32"/>
      <c r="C539" s="33"/>
      <c r="D539" s="196" t="s">
        <v>125</v>
      </c>
      <c r="E539" s="33"/>
      <c r="F539" s="197" t="s">
        <v>952</v>
      </c>
      <c r="G539" s="33"/>
      <c r="H539" s="33"/>
      <c r="I539" s="198"/>
      <c r="J539" s="33"/>
      <c r="K539" s="33"/>
      <c r="L539" s="36"/>
      <c r="M539" s="199"/>
      <c r="N539" s="200"/>
      <c r="O539" s="68"/>
      <c r="P539" s="68"/>
      <c r="Q539" s="68"/>
      <c r="R539" s="68"/>
      <c r="S539" s="68"/>
      <c r="T539" s="69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T539" s="14" t="s">
        <v>125</v>
      </c>
      <c r="AU539" s="14" t="s">
        <v>86</v>
      </c>
    </row>
    <row r="540" spans="1:65" s="2" customFormat="1" ht="21.75" customHeight="1">
      <c r="A540" s="31"/>
      <c r="B540" s="32"/>
      <c r="C540" s="183" t="s">
        <v>953</v>
      </c>
      <c r="D540" s="183" t="s">
        <v>118</v>
      </c>
      <c r="E540" s="184" t="s">
        <v>954</v>
      </c>
      <c r="F540" s="185" t="s">
        <v>955</v>
      </c>
      <c r="G540" s="186" t="s">
        <v>184</v>
      </c>
      <c r="H540" s="187">
        <v>2</v>
      </c>
      <c r="I540" s="188"/>
      <c r="J540" s="189">
        <f>ROUND(I540*H540,2)</f>
        <v>0</v>
      </c>
      <c r="K540" s="185" t="s">
        <v>122</v>
      </c>
      <c r="L540" s="36"/>
      <c r="M540" s="190" t="s">
        <v>1</v>
      </c>
      <c r="N540" s="191" t="s">
        <v>42</v>
      </c>
      <c r="O540" s="68"/>
      <c r="P540" s="192">
        <f>O540*H540</f>
        <v>0</v>
      </c>
      <c r="Q540" s="192">
        <v>0</v>
      </c>
      <c r="R540" s="192">
        <f>Q540*H540</f>
        <v>0</v>
      </c>
      <c r="S540" s="192">
        <v>0</v>
      </c>
      <c r="T540" s="193">
        <f>S540*H540</f>
        <v>0</v>
      </c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R540" s="194" t="s">
        <v>123</v>
      </c>
      <c r="AT540" s="194" t="s">
        <v>118</v>
      </c>
      <c r="AU540" s="194" t="s">
        <v>86</v>
      </c>
      <c r="AY540" s="14" t="s">
        <v>115</v>
      </c>
      <c r="BE540" s="195">
        <f>IF(N540="základní",J540,0)</f>
        <v>0</v>
      </c>
      <c r="BF540" s="195">
        <f>IF(N540="snížená",J540,0)</f>
        <v>0</v>
      </c>
      <c r="BG540" s="195">
        <f>IF(N540="zákl. přenesená",J540,0)</f>
        <v>0</v>
      </c>
      <c r="BH540" s="195">
        <f>IF(N540="sníž. přenesená",J540,0)</f>
        <v>0</v>
      </c>
      <c r="BI540" s="195">
        <f>IF(N540="nulová",J540,0)</f>
        <v>0</v>
      </c>
      <c r="BJ540" s="14" t="s">
        <v>84</v>
      </c>
      <c r="BK540" s="195">
        <f>ROUND(I540*H540,2)</f>
        <v>0</v>
      </c>
      <c r="BL540" s="14" t="s">
        <v>123</v>
      </c>
      <c r="BM540" s="194" t="s">
        <v>956</v>
      </c>
    </row>
    <row r="541" spans="1:65" s="2" customFormat="1" ht="39">
      <c r="A541" s="31"/>
      <c r="B541" s="32"/>
      <c r="C541" s="33"/>
      <c r="D541" s="196" t="s">
        <v>125</v>
      </c>
      <c r="E541" s="33"/>
      <c r="F541" s="197" t="s">
        <v>957</v>
      </c>
      <c r="G541" s="33"/>
      <c r="H541" s="33"/>
      <c r="I541" s="198"/>
      <c r="J541" s="33"/>
      <c r="K541" s="33"/>
      <c r="L541" s="36"/>
      <c r="M541" s="199"/>
      <c r="N541" s="200"/>
      <c r="O541" s="68"/>
      <c r="P541" s="68"/>
      <c r="Q541" s="68"/>
      <c r="R541" s="68"/>
      <c r="S541" s="68"/>
      <c r="T541" s="69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T541" s="14" t="s">
        <v>125</v>
      </c>
      <c r="AU541" s="14" t="s">
        <v>86</v>
      </c>
    </row>
    <row r="542" spans="1:65" s="2" customFormat="1" ht="21.75" customHeight="1">
      <c r="A542" s="31"/>
      <c r="B542" s="32"/>
      <c r="C542" s="183" t="s">
        <v>958</v>
      </c>
      <c r="D542" s="183" t="s">
        <v>118</v>
      </c>
      <c r="E542" s="184" t="s">
        <v>959</v>
      </c>
      <c r="F542" s="185" t="s">
        <v>960</v>
      </c>
      <c r="G542" s="186" t="s">
        <v>184</v>
      </c>
      <c r="H542" s="187">
        <v>1</v>
      </c>
      <c r="I542" s="188"/>
      <c r="J542" s="189">
        <f>ROUND(I542*H542,2)</f>
        <v>0</v>
      </c>
      <c r="K542" s="185" t="s">
        <v>122</v>
      </c>
      <c r="L542" s="36"/>
      <c r="M542" s="190" t="s">
        <v>1</v>
      </c>
      <c r="N542" s="191" t="s">
        <v>42</v>
      </c>
      <c r="O542" s="68"/>
      <c r="P542" s="192">
        <f>O542*H542</f>
        <v>0</v>
      </c>
      <c r="Q542" s="192">
        <v>0</v>
      </c>
      <c r="R542" s="192">
        <f>Q542*H542</f>
        <v>0</v>
      </c>
      <c r="S542" s="192">
        <v>0</v>
      </c>
      <c r="T542" s="193">
        <f>S542*H542</f>
        <v>0</v>
      </c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R542" s="194" t="s">
        <v>123</v>
      </c>
      <c r="AT542" s="194" t="s">
        <v>118</v>
      </c>
      <c r="AU542" s="194" t="s">
        <v>86</v>
      </c>
      <c r="AY542" s="14" t="s">
        <v>115</v>
      </c>
      <c r="BE542" s="195">
        <f>IF(N542="základní",J542,0)</f>
        <v>0</v>
      </c>
      <c r="BF542" s="195">
        <f>IF(N542="snížená",J542,0)</f>
        <v>0</v>
      </c>
      <c r="BG542" s="195">
        <f>IF(N542="zákl. přenesená",J542,0)</f>
        <v>0</v>
      </c>
      <c r="BH542" s="195">
        <f>IF(N542="sníž. přenesená",J542,0)</f>
        <v>0</v>
      </c>
      <c r="BI542" s="195">
        <f>IF(N542="nulová",J542,0)</f>
        <v>0</v>
      </c>
      <c r="BJ542" s="14" t="s">
        <v>84</v>
      </c>
      <c r="BK542" s="195">
        <f>ROUND(I542*H542,2)</f>
        <v>0</v>
      </c>
      <c r="BL542" s="14" t="s">
        <v>123</v>
      </c>
      <c r="BM542" s="194" t="s">
        <v>961</v>
      </c>
    </row>
    <row r="543" spans="1:65" s="2" customFormat="1" ht="39">
      <c r="A543" s="31"/>
      <c r="B543" s="32"/>
      <c r="C543" s="33"/>
      <c r="D543" s="196" t="s">
        <v>125</v>
      </c>
      <c r="E543" s="33"/>
      <c r="F543" s="197" t="s">
        <v>962</v>
      </c>
      <c r="G543" s="33"/>
      <c r="H543" s="33"/>
      <c r="I543" s="198"/>
      <c r="J543" s="33"/>
      <c r="K543" s="33"/>
      <c r="L543" s="36"/>
      <c r="M543" s="199"/>
      <c r="N543" s="200"/>
      <c r="O543" s="68"/>
      <c r="P543" s="68"/>
      <c r="Q543" s="68"/>
      <c r="R543" s="68"/>
      <c r="S543" s="68"/>
      <c r="T543" s="69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T543" s="14" t="s">
        <v>125</v>
      </c>
      <c r="AU543" s="14" t="s">
        <v>86</v>
      </c>
    </row>
    <row r="544" spans="1:65" s="2" customFormat="1" ht="21.75" customHeight="1">
      <c r="A544" s="31"/>
      <c r="B544" s="32"/>
      <c r="C544" s="183" t="s">
        <v>963</v>
      </c>
      <c r="D544" s="183" t="s">
        <v>118</v>
      </c>
      <c r="E544" s="184" t="s">
        <v>964</v>
      </c>
      <c r="F544" s="185" t="s">
        <v>965</v>
      </c>
      <c r="G544" s="186" t="s">
        <v>184</v>
      </c>
      <c r="H544" s="187">
        <v>1</v>
      </c>
      <c r="I544" s="188"/>
      <c r="J544" s="189">
        <f>ROUND(I544*H544,2)</f>
        <v>0</v>
      </c>
      <c r="K544" s="185" t="s">
        <v>122</v>
      </c>
      <c r="L544" s="36"/>
      <c r="M544" s="190" t="s">
        <v>1</v>
      </c>
      <c r="N544" s="191" t="s">
        <v>42</v>
      </c>
      <c r="O544" s="68"/>
      <c r="P544" s="192">
        <f>O544*H544</f>
        <v>0</v>
      </c>
      <c r="Q544" s="192">
        <v>0</v>
      </c>
      <c r="R544" s="192">
        <f>Q544*H544</f>
        <v>0</v>
      </c>
      <c r="S544" s="192">
        <v>0</v>
      </c>
      <c r="T544" s="193">
        <f>S544*H544</f>
        <v>0</v>
      </c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R544" s="194" t="s">
        <v>123</v>
      </c>
      <c r="AT544" s="194" t="s">
        <v>118</v>
      </c>
      <c r="AU544" s="194" t="s">
        <v>86</v>
      </c>
      <c r="AY544" s="14" t="s">
        <v>115</v>
      </c>
      <c r="BE544" s="195">
        <f>IF(N544="základní",J544,0)</f>
        <v>0</v>
      </c>
      <c r="BF544" s="195">
        <f>IF(N544="snížená",J544,0)</f>
        <v>0</v>
      </c>
      <c r="BG544" s="195">
        <f>IF(N544="zákl. přenesená",J544,0)</f>
        <v>0</v>
      </c>
      <c r="BH544" s="195">
        <f>IF(N544="sníž. přenesená",J544,0)</f>
        <v>0</v>
      </c>
      <c r="BI544" s="195">
        <f>IF(N544="nulová",J544,0)</f>
        <v>0</v>
      </c>
      <c r="BJ544" s="14" t="s">
        <v>84</v>
      </c>
      <c r="BK544" s="195">
        <f>ROUND(I544*H544,2)</f>
        <v>0</v>
      </c>
      <c r="BL544" s="14" t="s">
        <v>123</v>
      </c>
      <c r="BM544" s="194" t="s">
        <v>966</v>
      </c>
    </row>
    <row r="545" spans="1:65" s="2" customFormat="1" ht="39">
      <c r="A545" s="31"/>
      <c r="B545" s="32"/>
      <c r="C545" s="33"/>
      <c r="D545" s="196" t="s">
        <v>125</v>
      </c>
      <c r="E545" s="33"/>
      <c r="F545" s="197" t="s">
        <v>967</v>
      </c>
      <c r="G545" s="33"/>
      <c r="H545" s="33"/>
      <c r="I545" s="198"/>
      <c r="J545" s="33"/>
      <c r="K545" s="33"/>
      <c r="L545" s="36"/>
      <c r="M545" s="199"/>
      <c r="N545" s="200"/>
      <c r="O545" s="68"/>
      <c r="P545" s="68"/>
      <c r="Q545" s="68"/>
      <c r="R545" s="68"/>
      <c r="S545" s="68"/>
      <c r="T545" s="69"/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T545" s="14" t="s">
        <v>125</v>
      </c>
      <c r="AU545" s="14" t="s">
        <v>86</v>
      </c>
    </row>
    <row r="546" spans="1:65" s="2" customFormat="1" ht="21.75" customHeight="1">
      <c r="A546" s="31"/>
      <c r="B546" s="32"/>
      <c r="C546" s="183" t="s">
        <v>968</v>
      </c>
      <c r="D546" s="183" t="s">
        <v>118</v>
      </c>
      <c r="E546" s="184" t="s">
        <v>969</v>
      </c>
      <c r="F546" s="185" t="s">
        <v>970</v>
      </c>
      <c r="G546" s="186" t="s">
        <v>184</v>
      </c>
      <c r="H546" s="187">
        <v>1</v>
      </c>
      <c r="I546" s="188"/>
      <c r="J546" s="189">
        <f>ROUND(I546*H546,2)</f>
        <v>0</v>
      </c>
      <c r="K546" s="185" t="s">
        <v>122</v>
      </c>
      <c r="L546" s="36"/>
      <c r="M546" s="190" t="s">
        <v>1</v>
      </c>
      <c r="N546" s="191" t="s">
        <v>42</v>
      </c>
      <c r="O546" s="68"/>
      <c r="P546" s="192">
        <f>O546*H546</f>
        <v>0</v>
      </c>
      <c r="Q546" s="192">
        <v>0</v>
      </c>
      <c r="R546" s="192">
        <f>Q546*H546</f>
        <v>0</v>
      </c>
      <c r="S546" s="192">
        <v>0</v>
      </c>
      <c r="T546" s="193">
        <f>S546*H546</f>
        <v>0</v>
      </c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R546" s="194" t="s">
        <v>123</v>
      </c>
      <c r="AT546" s="194" t="s">
        <v>118</v>
      </c>
      <c r="AU546" s="194" t="s">
        <v>86</v>
      </c>
      <c r="AY546" s="14" t="s">
        <v>115</v>
      </c>
      <c r="BE546" s="195">
        <f>IF(N546="základní",J546,0)</f>
        <v>0</v>
      </c>
      <c r="BF546" s="195">
        <f>IF(N546="snížená",J546,0)</f>
        <v>0</v>
      </c>
      <c r="BG546" s="195">
        <f>IF(N546="zákl. přenesená",J546,0)</f>
        <v>0</v>
      </c>
      <c r="BH546" s="195">
        <f>IF(N546="sníž. přenesená",J546,0)</f>
        <v>0</v>
      </c>
      <c r="BI546" s="195">
        <f>IF(N546="nulová",J546,0)</f>
        <v>0</v>
      </c>
      <c r="BJ546" s="14" t="s">
        <v>84</v>
      </c>
      <c r="BK546" s="195">
        <f>ROUND(I546*H546,2)</f>
        <v>0</v>
      </c>
      <c r="BL546" s="14" t="s">
        <v>123</v>
      </c>
      <c r="BM546" s="194" t="s">
        <v>971</v>
      </c>
    </row>
    <row r="547" spans="1:65" s="2" customFormat="1" ht="39">
      <c r="A547" s="31"/>
      <c r="B547" s="32"/>
      <c r="C547" s="33"/>
      <c r="D547" s="196" t="s">
        <v>125</v>
      </c>
      <c r="E547" s="33"/>
      <c r="F547" s="197" t="s">
        <v>972</v>
      </c>
      <c r="G547" s="33"/>
      <c r="H547" s="33"/>
      <c r="I547" s="198"/>
      <c r="J547" s="33"/>
      <c r="K547" s="33"/>
      <c r="L547" s="36"/>
      <c r="M547" s="199"/>
      <c r="N547" s="200"/>
      <c r="O547" s="68"/>
      <c r="P547" s="68"/>
      <c r="Q547" s="68"/>
      <c r="R547" s="68"/>
      <c r="S547" s="68"/>
      <c r="T547" s="69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T547" s="14" t="s">
        <v>125</v>
      </c>
      <c r="AU547" s="14" t="s">
        <v>86</v>
      </c>
    </row>
    <row r="548" spans="1:65" s="2" customFormat="1" ht="16.5" customHeight="1">
      <c r="A548" s="31"/>
      <c r="B548" s="32"/>
      <c r="C548" s="183" t="s">
        <v>973</v>
      </c>
      <c r="D548" s="183" t="s">
        <v>118</v>
      </c>
      <c r="E548" s="184" t="s">
        <v>974</v>
      </c>
      <c r="F548" s="185" t="s">
        <v>975</v>
      </c>
      <c r="G548" s="186" t="s">
        <v>184</v>
      </c>
      <c r="H548" s="187">
        <v>1</v>
      </c>
      <c r="I548" s="188"/>
      <c r="J548" s="189">
        <f>ROUND(I548*H548,2)</f>
        <v>0</v>
      </c>
      <c r="K548" s="185" t="s">
        <v>122</v>
      </c>
      <c r="L548" s="36"/>
      <c r="M548" s="190" t="s">
        <v>1</v>
      </c>
      <c r="N548" s="191" t="s">
        <v>42</v>
      </c>
      <c r="O548" s="68"/>
      <c r="P548" s="192">
        <f>O548*H548</f>
        <v>0</v>
      </c>
      <c r="Q548" s="192">
        <v>0</v>
      </c>
      <c r="R548" s="192">
        <f>Q548*H548</f>
        <v>0</v>
      </c>
      <c r="S548" s="192">
        <v>0</v>
      </c>
      <c r="T548" s="193">
        <f>S548*H548</f>
        <v>0</v>
      </c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R548" s="194" t="s">
        <v>123</v>
      </c>
      <c r="AT548" s="194" t="s">
        <v>118</v>
      </c>
      <c r="AU548" s="194" t="s">
        <v>86</v>
      </c>
      <c r="AY548" s="14" t="s">
        <v>115</v>
      </c>
      <c r="BE548" s="195">
        <f>IF(N548="základní",J548,0)</f>
        <v>0</v>
      </c>
      <c r="BF548" s="195">
        <f>IF(N548="snížená",J548,0)</f>
        <v>0</v>
      </c>
      <c r="BG548" s="195">
        <f>IF(N548="zákl. přenesená",J548,0)</f>
        <v>0</v>
      </c>
      <c r="BH548" s="195">
        <f>IF(N548="sníž. přenesená",J548,0)</f>
        <v>0</v>
      </c>
      <c r="BI548" s="195">
        <f>IF(N548="nulová",J548,0)</f>
        <v>0</v>
      </c>
      <c r="BJ548" s="14" t="s">
        <v>84</v>
      </c>
      <c r="BK548" s="195">
        <f>ROUND(I548*H548,2)</f>
        <v>0</v>
      </c>
      <c r="BL548" s="14" t="s">
        <v>123</v>
      </c>
      <c r="BM548" s="194" t="s">
        <v>976</v>
      </c>
    </row>
    <row r="549" spans="1:65" s="2" customFormat="1" ht="29.25">
      <c r="A549" s="31"/>
      <c r="B549" s="32"/>
      <c r="C549" s="33"/>
      <c r="D549" s="196" t="s">
        <v>125</v>
      </c>
      <c r="E549" s="33"/>
      <c r="F549" s="197" t="s">
        <v>977</v>
      </c>
      <c r="G549" s="33"/>
      <c r="H549" s="33"/>
      <c r="I549" s="198"/>
      <c r="J549" s="33"/>
      <c r="K549" s="33"/>
      <c r="L549" s="36"/>
      <c r="M549" s="199"/>
      <c r="N549" s="200"/>
      <c r="O549" s="68"/>
      <c r="P549" s="68"/>
      <c r="Q549" s="68"/>
      <c r="R549" s="68"/>
      <c r="S549" s="68"/>
      <c r="T549" s="69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T549" s="14" t="s">
        <v>125</v>
      </c>
      <c r="AU549" s="14" t="s">
        <v>86</v>
      </c>
    </row>
    <row r="550" spans="1:65" s="2" customFormat="1" ht="21.75" customHeight="1">
      <c r="A550" s="31"/>
      <c r="B550" s="32"/>
      <c r="C550" s="183" t="s">
        <v>978</v>
      </c>
      <c r="D550" s="183" t="s">
        <v>118</v>
      </c>
      <c r="E550" s="184" t="s">
        <v>979</v>
      </c>
      <c r="F550" s="185" t="s">
        <v>980</v>
      </c>
      <c r="G550" s="186" t="s">
        <v>184</v>
      </c>
      <c r="H550" s="187">
        <v>1</v>
      </c>
      <c r="I550" s="188"/>
      <c r="J550" s="189">
        <f>ROUND(I550*H550,2)</f>
        <v>0</v>
      </c>
      <c r="K550" s="185" t="s">
        <v>122</v>
      </c>
      <c r="L550" s="36"/>
      <c r="M550" s="190" t="s">
        <v>1</v>
      </c>
      <c r="N550" s="191" t="s">
        <v>42</v>
      </c>
      <c r="O550" s="68"/>
      <c r="P550" s="192">
        <f>O550*H550</f>
        <v>0</v>
      </c>
      <c r="Q550" s="192">
        <v>0</v>
      </c>
      <c r="R550" s="192">
        <f>Q550*H550</f>
        <v>0</v>
      </c>
      <c r="S550" s="192">
        <v>0</v>
      </c>
      <c r="T550" s="193">
        <f>S550*H550</f>
        <v>0</v>
      </c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R550" s="194" t="s">
        <v>123</v>
      </c>
      <c r="AT550" s="194" t="s">
        <v>118</v>
      </c>
      <c r="AU550" s="194" t="s">
        <v>86</v>
      </c>
      <c r="AY550" s="14" t="s">
        <v>115</v>
      </c>
      <c r="BE550" s="195">
        <f>IF(N550="základní",J550,0)</f>
        <v>0</v>
      </c>
      <c r="BF550" s="195">
        <f>IF(N550="snížená",J550,0)</f>
        <v>0</v>
      </c>
      <c r="BG550" s="195">
        <f>IF(N550="zákl. přenesená",J550,0)</f>
        <v>0</v>
      </c>
      <c r="BH550" s="195">
        <f>IF(N550="sníž. přenesená",J550,0)</f>
        <v>0</v>
      </c>
      <c r="BI550" s="195">
        <f>IF(N550="nulová",J550,0)</f>
        <v>0</v>
      </c>
      <c r="BJ550" s="14" t="s">
        <v>84</v>
      </c>
      <c r="BK550" s="195">
        <f>ROUND(I550*H550,2)</f>
        <v>0</v>
      </c>
      <c r="BL550" s="14" t="s">
        <v>123</v>
      </c>
      <c r="BM550" s="194" t="s">
        <v>981</v>
      </c>
    </row>
    <row r="551" spans="1:65" s="2" customFormat="1" ht="39">
      <c r="A551" s="31"/>
      <c r="B551" s="32"/>
      <c r="C551" s="33"/>
      <c r="D551" s="196" t="s">
        <v>125</v>
      </c>
      <c r="E551" s="33"/>
      <c r="F551" s="197" t="s">
        <v>982</v>
      </c>
      <c r="G551" s="33"/>
      <c r="H551" s="33"/>
      <c r="I551" s="198"/>
      <c r="J551" s="33"/>
      <c r="K551" s="33"/>
      <c r="L551" s="36"/>
      <c r="M551" s="199"/>
      <c r="N551" s="200"/>
      <c r="O551" s="68"/>
      <c r="P551" s="68"/>
      <c r="Q551" s="68"/>
      <c r="R551" s="68"/>
      <c r="S551" s="68"/>
      <c r="T551" s="69"/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T551" s="14" t="s">
        <v>125</v>
      </c>
      <c r="AU551" s="14" t="s">
        <v>86</v>
      </c>
    </row>
    <row r="552" spans="1:65" s="2" customFormat="1" ht="21.75" customHeight="1">
      <c r="A552" s="31"/>
      <c r="B552" s="32"/>
      <c r="C552" s="183" t="s">
        <v>983</v>
      </c>
      <c r="D552" s="183" t="s">
        <v>118</v>
      </c>
      <c r="E552" s="184" t="s">
        <v>984</v>
      </c>
      <c r="F552" s="185" t="s">
        <v>985</v>
      </c>
      <c r="G552" s="186" t="s">
        <v>184</v>
      </c>
      <c r="H552" s="187">
        <v>1</v>
      </c>
      <c r="I552" s="188"/>
      <c r="J552" s="189">
        <f>ROUND(I552*H552,2)</f>
        <v>0</v>
      </c>
      <c r="K552" s="185" t="s">
        <v>122</v>
      </c>
      <c r="L552" s="36"/>
      <c r="M552" s="190" t="s">
        <v>1</v>
      </c>
      <c r="N552" s="191" t="s">
        <v>42</v>
      </c>
      <c r="O552" s="68"/>
      <c r="P552" s="192">
        <f>O552*H552</f>
        <v>0</v>
      </c>
      <c r="Q552" s="192">
        <v>0</v>
      </c>
      <c r="R552" s="192">
        <f>Q552*H552</f>
        <v>0</v>
      </c>
      <c r="S552" s="192">
        <v>0</v>
      </c>
      <c r="T552" s="193">
        <f>S552*H552</f>
        <v>0</v>
      </c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R552" s="194" t="s">
        <v>123</v>
      </c>
      <c r="AT552" s="194" t="s">
        <v>118</v>
      </c>
      <c r="AU552" s="194" t="s">
        <v>86</v>
      </c>
      <c r="AY552" s="14" t="s">
        <v>115</v>
      </c>
      <c r="BE552" s="195">
        <f>IF(N552="základní",J552,0)</f>
        <v>0</v>
      </c>
      <c r="BF552" s="195">
        <f>IF(N552="snížená",J552,0)</f>
        <v>0</v>
      </c>
      <c r="BG552" s="195">
        <f>IF(N552="zákl. přenesená",J552,0)</f>
        <v>0</v>
      </c>
      <c r="BH552" s="195">
        <f>IF(N552="sníž. přenesená",J552,0)</f>
        <v>0</v>
      </c>
      <c r="BI552" s="195">
        <f>IF(N552="nulová",J552,0)</f>
        <v>0</v>
      </c>
      <c r="BJ552" s="14" t="s">
        <v>84</v>
      </c>
      <c r="BK552" s="195">
        <f>ROUND(I552*H552,2)</f>
        <v>0</v>
      </c>
      <c r="BL552" s="14" t="s">
        <v>123</v>
      </c>
      <c r="BM552" s="194" t="s">
        <v>986</v>
      </c>
    </row>
    <row r="553" spans="1:65" s="2" customFormat="1" ht="39">
      <c r="A553" s="31"/>
      <c r="B553" s="32"/>
      <c r="C553" s="33"/>
      <c r="D553" s="196" t="s">
        <v>125</v>
      </c>
      <c r="E553" s="33"/>
      <c r="F553" s="197" t="s">
        <v>987</v>
      </c>
      <c r="G553" s="33"/>
      <c r="H553" s="33"/>
      <c r="I553" s="198"/>
      <c r="J553" s="33"/>
      <c r="K553" s="33"/>
      <c r="L553" s="36"/>
      <c r="M553" s="199"/>
      <c r="N553" s="200"/>
      <c r="O553" s="68"/>
      <c r="P553" s="68"/>
      <c r="Q553" s="68"/>
      <c r="R553" s="68"/>
      <c r="S553" s="68"/>
      <c r="T553" s="69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T553" s="14" t="s">
        <v>125</v>
      </c>
      <c r="AU553" s="14" t="s">
        <v>86</v>
      </c>
    </row>
    <row r="554" spans="1:65" s="2" customFormat="1" ht="21.75" customHeight="1">
      <c r="A554" s="31"/>
      <c r="B554" s="32"/>
      <c r="C554" s="183" t="s">
        <v>988</v>
      </c>
      <c r="D554" s="183" t="s">
        <v>118</v>
      </c>
      <c r="E554" s="184" t="s">
        <v>989</v>
      </c>
      <c r="F554" s="185" t="s">
        <v>990</v>
      </c>
      <c r="G554" s="186" t="s">
        <v>184</v>
      </c>
      <c r="H554" s="187">
        <v>4</v>
      </c>
      <c r="I554" s="188"/>
      <c r="J554" s="189">
        <f>ROUND(I554*H554,2)</f>
        <v>0</v>
      </c>
      <c r="K554" s="185" t="s">
        <v>122</v>
      </c>
      <c r="L554" s="36"/>
      <c r="M554" s="190" t="s">
        <v>1</v>
      </c>
      <c r="N554" s="191" t="s">
        <v>42</v>
      </c>
      <c r="O554" s="68"/>
      <c r="P554" s="192">
        <f>O554*H554</f>
        <v>0</v>
      </c>
      <c r="Q554" s="192">
        <v>0</v>
      </c>
      <c r="R554" s="192">
        <f>Q554*H554</f>
        <v>0</v>
      </c>
      <c r="S554" s="192">
        <v>0</v>
      </c>
      <c r="T554" s="193">
        <f>S554*H554</f>
        <v>0</v>
      </c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R554" s="194" t="s">
        <v>123</v>
      </c>
      <c r="AT554" s="194" t="s">
        <v>118</v>
      </c>
      <c r="AU554" s="194" t="s">
        <v>86</v>
      </c>
      <c r="AY554" s="14" t="s">
        <v>115</v>
      </c>
      <c r="BE554" s="195">
        <f>IF(N554="základní",J554,0)</f>
        <v>0</v>
      </c>
      <c r="BF554" s="195">
        <f>IF(N554="snížená",J554,0)</f>
        <v>0</v>
      </c>
      <c r="BG554" s="195">
        <f>IF(N554="zákl. přenesená",J554,0)</f>
        <v>0</v>
      </c>
      <c r="BH554" s="195">
        <f>IF(N554="sníž. přenesená",J554,0)</f>
        <v>0</v>
      </c>
      <c r="BI554" s="195">
        <f>IF(N554="nulová",J554,0)</f>
        <v>0</v>
      </c>
      <c r="BJ554" s="14" t="s">
        <v>84</v>
      </c>
      <c r="BK554" s="195">
        <f>ROUND(I554*H554,2)</f>
        <v>0</v>
      </c>
      <c r="BL554" s="14" t="s">
        <v>123</v>
      </c>
      <c r="BM554" s="194" t="s">
        <v>991</v>
      </c>
    </row>
    <row r="555" spans="1:65" s="2" customFormat="1" ht="39">
      <c r="A555" s="31"/>
      <c r="B555" s="32"/>
      <c r="C555" s="33"/>
      <c r="D555" s="196" t="s">
        <v>125</v>
      </c>
      <c r="E555" s="33"/>
      <c r="F555" s="197" t="s">
        <v>992</v>
      </c>
      <c r="G555" s="33"/>
      <c r="H555" s="33"/>
      <c r="I555" s="198"/>
      <c r="J555" s="33"/>
      <c r="K555" s="33"/>
      <c r="L555" s="36"/>
      <c r="M555" s="199"/>
      <c r="N555" s="200"/>
      <c r="O555" s="68"/>
      <c r="P555" s="68"/>
      <c r="Q555" s="68"/>
      <c r="R555" s="68"/>
      <c r="S555" s="68"/>
      <c r="T555" s="69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T555" s="14" t="s">
        <v>125</v>
      </c>
      <c r="AU555" s="14" t="s">
        <v>86</v>
      </c>
    </row>
    <row r="556" spans="1:65" s="2" customFormat="1" ht="21.75" customHeight="1">
      <c r="A556" s="31"/>
      <c r="B556" s="32"/>
      <c r="C556" s="183" t="s">
        <v>993</v>
      </c>
      <c r="D556" s="183" t="s">
        <v>118</v>
      </c>
      <c r="E556" s="184" t="s">
        <v>994</v>
      </c>
      <c r="F556" s="185" t="s">
        <v>995</v>
      </c>
      <c r="G556" s="186" t="s">
        <v>184</v>
      </c>
      <c r="H556" s="187">
        <v>4</v>
      </c>
      <c r="I556" s="188"/>
      <c r="J556" s="189">
        <f>ROUND(I556*H556,2)</f>
        <v>0</v>
      </c>
      <c r="K556" s="185" t="s">
        <v>122</v>
      </c>
      <c r="L556" s="36"/>
      <c r="M556" s="190" t="s">
        <v>1</v>
      </c>
      <c r="N556" s="191" t="s">
        <v>42</v>
      </c>
      <c r="O556" s="68"/>
      <c r="P556" s="192">
        <f>O556*H556</f>
        <v>0</v>
      </c>
      <c r="Q556" s="192">
        <v>0</v>
      </c>
      <c r="R556" s="192">
        <f>Q556*H556</f>
        <v>0</v>
      </c>
      <c r="S556" s="192">
        <v>0</v>
      </c>
      <c r="T556" s="193">
        <f>S556*H556</f>
        <v>0</v>
      </c>
      <c r="U556" s="31"/>
      <c r="V556" s="31"/>
      <c r="W556" s="31"/>
      <c r="X556" s="31"/>
      <c r="Y556" s="31"/>
      <c r="Z556" s="31"/>
      <c r="AA556" s="31"/>
      <c r="AB556" s="31"/>
      <c r="AC556" s="31"/>
      <c r="AD556" s="31"/>
      <c r="AE556" s="31"/>
      <c r="AR556" s="194" t="s">
        <v>123</v>
      </c>
      <c r="AT556" s="194" t="s">
        <v>118</v>
      </c>
      <c r="AU556" s="194" t="s">
        <v>86</v>
      </c>
      <c r="AY556" s="14" t="s">
        <v>115</v>
      </c>
      <c r="BE556" s="195">
        <f>IF(N556="základní",J556,0)</f>
        <v>0</v>
      </c>
      <c r="BF556" s="195">
        <f>IF(N556="snížená",J556,0)</f>
        <v>0</v>
      </c>
      <c r="BG556" s="195">
        <f>IF(N556="zákl. přenesená",J556,0)</f>
        <v>0</v>
      </c>
      <c r="BH556" s="195">
        <f>IF(N556="sníž. přenesená",J556,0)</f>
        <v>0</v>
      </c>
      <c r="BI556" s="195">
        <f>IF(N556="nulová",J556,0)</f>
        <v>0</v>
      </c>
      <c r="BJ556" s="14" t="s">
        <v>84</v>
      </c>
      <c r="BK556" s="195">
        <f>ROUND(I556*H556,2)</f>
        <v>0</v>
      </c>
      <c r="BL556" s="14" t="s">
        <v>123</v>
      </c>
      <c r="BM556" s="194" t="s">
        <v>996</v>
      </c>
    </row>
    <row r="557" spans="1:65" s="2" customFormat="1" ht="39">
      <c r="A557" s="31"/>
      <c r="B557" s="32"/>
      <c r="C557" s="33"/>
      <c r="D557" s="196" t="s">
        <v>125</v>
      </c>
      <c r="E557" s="33"/>
      <c r="F557" s="197" t="s">
        <v>997</v>
      </c>
      <c r="G557" s="33"/>
      <c r="H557" s="33"/>
      <c r="I557" s="198"/>
      <c r="J557" s="33"/>
      <c r="K557" s="33"/>
      <c r="L557" s="36"/>
      <c r="M557" s="199"/>
      <c r="N557" s="200"/>
      <c r="O557" s="68"/>
      <c r="P557" s="68"/>
      <c r="Q557" s="68"/>
      <c r="R557" s="68"/>
      <c r="S557" s="68"/>
      <c r="T557" s="69"/>
      <c r="U557" s="31"/>
      <c r="V557" s="31"/>
      <c r="W557" s="31"/>
      <c r="X557" s="31"/>
      <c r="Y557" s="31"/>
      <c r="Z557" s="31"/>
      <c r="AA557" s="31"/>
      <c r="AB557" s="31"/>
      <c r="AC557" s="31"/>
      <c r="AD557" s="31"/>
      <c r="AE557" s="31"/>
      <c r="AT557" s="14" t="s">
        <v>125</v>
      </c>
      <c r="AU557" s="14" t="s">
        <v>86</v>
      </c>
    </row>
    <row r="558" spans="1:65" s="2" customFormat="1" ht="21.75" customHeight="1">
      <c r="A558" s="31"/>
      <c r="B558" s="32"/>
      <c r="C558" s="183" t="s">
        <v>998</v>
      </c>
      <c r="D558" s="183" t="s">
        <v>118</v>
      </c>
      <c r="E558" s="184" t="s">
        <v>999</v>
      </c>
      <c r="F558" s="185" t="s">
        <v>1000</v>
      </c>
      <c r="G558" s="186" t="s">
        <v>184</v>
      </c>
      <c r="H558" s="187">
        <v>3</v>
      </c>
      <c r="I558" s="188"/>
      <c r="J558" s="189">
        <f>ROUND(I558*H558,2)</f>
        <v>0</v>
      </c>
      <c r="K558" s="185" t="s">
        <v>122</v>
      </c>
      <c r="L558" s="36"/>
      <c r="M558" s="190" t="s">
        <v>1</v>
      </c>
      <c r="N558" s="191" t="s">
        <v>42</v>
      </c>
      <c r="O558" s="68"/>
      <c r="P558" s="192">
        <f>O558*H558</f>
        <v>0</v>
      </c>
      <c r="Q558" s="192">
        <v>0</v>
      </c>
      <c r="R558" s="192">
        <f>Q558*H558</f>
        <v>0</v>
      </c>
      <c r="S558" s="192">
        <v>0</v>
      </c>
      <c r="T558" s="193">
        <f>S558*H558</f>
        <v>0</v>
      </c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R558" s="194" t="s">
        <v>123</v>
      </c>
      <c r="AT558" s="194" t="s">
        <v>118</v>
      </c>
      <c r="AU558" s="194" t="s">
        <v>86</v>
      </c>
      <c r="AY558" s="14" t="s">
        <v>115</v>
      </c>
      <c r="BE558" s="195">
        <f>IF(N558="základní",J558,0)</f>
        <v>0</v>
      </c>
      <c r="BF558" s="195">
        <f>IF(N558="snížená",J558,0)</f>
        <v>0</v>
      </c>
      <c r="BG558" s="195">
        <f>IF(N558="zákl. přenesená",J558,0)</f>
        <v>0</v>
      </c>
      <c r="BH558" s="195">
        <f>IF(N558="sníž. přenesená",J558,0)</f>
        <v>0</v>
      </c>
      <c r="BI558" s="195">
        <f>IF(N558="nulová",J558,0)</f>
        <v>0</v>
      </c>
      <c r="BJ558" s="14" t="s">
        <v>84</v>
      </c>
      <c r="BK558" s="195">
        <f>ROUND(I558*H558,2)</f>
        <v>0</v>
      </c>
      <c r="BL558" s="14" t="s">
        <v>123</v>
      </c>
      <c r="BM558" s="194" t="s">
        <v>1001</v>
      </c>
    </row>
    <row r="559" spans="1:65" s="2" customFormat="1" ht="39">
      <c r="A559" s="31"/>
      <c r="B559" s="32"/>
      <c r="C559" s="33"/>
      <c r="D559" s="196" t="s">
        <v>125</v>
      </c>
      <c r="E559" s="33"/>
      <c r="F559" s="197" t="s">
        <v>1002</v>
      </c>
      <c r="G559" s="33"/>
      <c r="H559" s="33"/>
      <c r="I559" s="198"/>
      <c r="J559" s="33"/>
      <c r="K559" s="33"/>
      <c r="L559" s="36"/>
      <c r="M559" s="199"/>
      <c r="N559" s="200"/>
      <c r="O559" s="68"/>
      <c r="P559" s="68"/>
      <c r="Q559" s="68"/>
      <c r="R559" s="68"/>
      <c r="S559" s="68"/>
      <c r="T559" s="69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T559" s="14" t="s">
        <v>125</v>
      </c>
      <c r="AU559" s="14" t="s">
        <v>86</v>
      </c>
    </row>
    <row r="560" spans="1:65" s="2" customFormat="1" ht="21.75" customHeight="1">
      <c r="A560" s="31"/>
      <c r="B560" s="32"/>
      <c r="C560" s="183" t="s">
        <v>1003</v>
      </c>
      <c r="D560" s="183" t="s">
        <v>118</v>
      </c>
      <c r="E560" s="184" t="s">
        <v>1004</v>
      </c>
      <c r="F560" s="185" t="s">
        <v>1005</v>
      </c>
      <c r="G560" s="186" t="s">
        <v>184</v>
      </c>
      <c r="H560" s="187">
        <v>1</v>
      </c>
      <c r="I560" s="188"/>
      <c r="J560" s="189">
        <f>ROUND(I560*H560,2)</f>
        <v>0</v>
      </c>
      <c r="K560" s="185" t="s">
        <v>122</v>
      </c>
      <c r="L560" s="36"/>
      <c r="M560" s="190" t="s">
        <v>1</v>
      </c>
      <c r="N560" s="191" t="s">
        <v>42</v>
      </c>
      <c r="O560" s="68"/>
      <c r="P560" s="192">
        <f>O560*H560</f>
        <v>0</v>
      </c>
      <c r="Q560" s="192">
        <v>0</v>
      </c>
      <c r="R560" s="192">
        <f>Q560*H560</f>
        <v>0</v>
      </c>
      <c r="S560" s="192">
        <v>0</v>
      </c>
      <c r="T560" s="193">
        <f>S560*H560</f>
        <v>0</v>
      </c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R560" s="194" t="s">
        <v>123</v>
      </c>
      <c r="AT560" s="194" t="s">
        <v>118</v>
      </c>
      <c r="AU560" s="194" t="s">
        <v>86</v>
      </c>
      <c r="AY560" s="14" t="s">
        <v>115</v>
      </c>
      <c r="BE560" s="195">
        <f>IF(N560="základní",J560,0)</f>
        <v>0</v>
      </c>
      <c r="BF560" s="195">
        <f>IF(N560="snížená",J560,0)</f>
        <v>0</v>
      </c>
      <c r="BG560" s="195">
        <f>IF(N560="zákl. přenesená",J560,0)</f>
        <v>0</v>
      </c>
      <c r="BH560" s="195">
        <f>IF(N560="sníž. přenesená",J560,0)</f>
        <v>0</v>
      </c>
      <c r="BI560" s="195">
        <f>IF(N560="nulová",J560,0)</f>
        <v>0</v>
      </c>
      <c r="BJ560" s="14" t="s">
        <v>84</v>
      </c>
      <c r="BK560" s="195">
        <f>ROUND(I560*H560,2)</f>
        <v>0</v>
      </c>
      <c r="BL560" s="14" t="s">
        <v>123</v>
      </c>
      <c r="BM560" s="194" t="s">
        <v>1006</v>
      </c>
    </row>
    <row r="561" spans="1:65" s="2" customFormat="1" ht="39">
      <c r="A561" s="31"/>
      <c r="B561" s="32"/>
      <c r="C561" s="33"/>
      <c r="D561" s="196" t="s">
        <v>125</v>
      </c>
      <c r="E561" s="33"/>
      <c r="F561" s="197" t="s">
        <v>1007</v>
      </c>
      <c r="G561" s="33"/>
      <c r="H561" s="33"/>
      <c r="I561" s="198"/>
      <c r="J561" s="33"/>
      <c r="K561" s="33"/>
      <c r="L561" s="36"/>
      <c r="M561" s="199"/>
      <c r="N561" s="200"/>
      <c r="O561" s="68"/>
      <c r="P561" s="68"/>
      <c r="Q561" s="68"/>
      <c r="R561" s="68"/>
      <c r="S561" s="68"/>
      <c r="T561" s="69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T561" s="14" t="s">
        <v>125</v>
      </c>
      <c r="AU561" s="14" t="s">
        <v>86</v>
      </c>
    </row>
    <row r="562" spans="1:65" s="2" customFormat="1" ht="21.75" customHeight="1">
      <c r="A562" s="31"/>
      <c r="B562" s="32"/>
      <c r="C562" s="183" t="s">
        <v>1008</v>
      </c>
      <c r="D562" s="183" t="s">
        <v>118</v>
      </c>
      <c r="E562" s="184" t="s">
        <v>1009</v>
      </c>
      <c r="F562" s="185" t="s">
        <v>1010</v>
      </c>
      <c r="G562" s="186" t="s">
        <v>184</v>
      </c>
      <c r="H562" s="187">
        <v>1</v>
      </c>
      <c r="I562" s="188"/>
      <c r="J562" s="189">
        <f>ROUND(I562*H562,2)</f>
        <v>0</v>
      </c>
      <c r="K562" s="185" t="s">
        <v>122</v>
      </c>
      <c r="L562" s="36"/>
      <c r="M562" s="190" t="s">
        <v>1</v>
      </c>
      <c r="N562" s="191" t="s">
        <v>42</v>
      </c>
      <c r="O562" s="68"/>
      <c r="P562" s="192">
        <f>O562*H562</f>
        <v>0</v>
      </c>
      <c r="Q562" s="192">
        <v>0</v>
      </c>
      <c r="R562" s="192">
        <f>Q562*H562</f>
        <v>0</v>
      </c>
      <c r="S562" s="192">
        <v>0</v>
      </c>
      <c r="T562" s="193">
        <f>S562*H562</f>
        <v>0</v>
      </c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R562" s="194" t="s">
        <v>123</v>
      </c>
      <c r="AT562" s="194" t="s">
        <v>118</v>
      </c>
      <c r="AU562" s="194" t="s">
        <v>86</v>
      </c>
      <c r="AY562" s="14" t="s">
        <v>115</v>
      </c>
      <c r="BE562" s="195">
        <f>IF(N562="základní",J562,0)</f>
        <v>0</v>
      </c>
      <c r="BF562" s="195">
        <f>IF(N562="snížená",J562,0)</f>
        <v>0</v>
      </c>
      <c r="BG562" s="195">
        <f>IF(N562="zákl. přenesená",J562,0)</f>
        <v>0</v>
      </c>
      <c r="BH562" s="195">
        <f>IF(N562="sníž. přenesená",J562,0)</f>
        <v>0</v>
      </c>
      <c r="BI562" s="195">
        <f>IF(N562="nulová",J562,0)</f>
        <v>0</v>
      </c>
      <c r="BJ562" s="14" t="s">
        <v>84</v>
      </c>
      <c r="BK562" s="195">
        <f>ROUND(I562*H562,2)</f>
        <v>0</v>
      </c>
      <c r="BL562" s="14" t="s">
        <v>123</v>
      </c>
      <c r="BM562" s="194" t="s">
        <v>1011</v>
      </c>
    </row>
    <row r="563" spans="1:65" s="2" customFormat="1" ht="39">
      <c r="A563" s="31"/>
      <c r="B563" s="32"/>
      <c r="C563" s="33"/>
      <c r="D563" s="196" t="s">
        <v>125</v>
      </c>
      <c r="E563" s="33"/>
      <c r="F563" s="197" t="s">
        <v>1012</v>
      </c>
      <c r="G563" s="33"/>
      <c r="H563" s="33"/>
      <c r="I563" s="198"/>
      <c r="J563" s="33"/>
      <c r="K563" s="33"/>
      <c r="L563" s="36"/>
      <c r="M563" s="199"/>
      <c r="N563" s="200"/>
      <c r="O563" s="68"/>
      <c r="P563" s="68"/>
      <c r="Q563" s="68"/>
      <c r="R563" s="68"/>
      <c r="S563" s="68"/>
      <c r="T563" s="69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T563" s="14" t="s">
        <v>125</v>
      </c>
      <c r="AU563" s="14" t="s">
        <v>86</v>
      </c>
    </row>
    <row r="564" spans="1:65" s="2" customFormat="1" ht="21.75" customHeight="1">
      <c r="A564" s="31"/>
      <c r="B564" s="32"/>
      <c r="C564" s="183" t="s">
        <v>1013</v>
      </c>
      <c r="D564" s="183" t="s">
        <v>118</v>
      </c>
      <c r="E564" s="184" t="s">
        <v>1014</v>
      </c>
      <c r="F564" s="185" t="s">
        <v>1015</v>
      </c>
      <c r="G564" s="186" t="s">
        <v>184</v>
      </c>
      <c r="H564" s="187">
        <v>1</v>
      </c>
      <c r="I564" s="188"/>
      <c r="J564" s="189">
        <f>ROUND(I564*H564,2)</f>
        <v>0</v>
      </c>
      <c r="K564" s="185" t="s">
        <v>122</v>
      </c>
      <c r="L564" s="36"/>
      <c r="M564" s="190" t="s">
        <v>1</v>
      </c>
      <c r="N564" s="191" t="s">
        <v>42</v>
      </c>
      <c r="O564" s="68"/>
      <c r="P564" s="192">
        <f>O564*H564</f>
        <v>0</v>
      </c>
      <c r="Q564" s="192">
        <v>0</v>
      </c>
      <c r="R564" s="192">
        <f>Q564*H564</f>
        <v>0</v>
      </c>
      <c r="S564" s="192">
        <v>0</v>
      </c>
      <c r="T564" s="193">
        <f>S564*H564</f>
        <v>0</v>
      </c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R564" s="194" t="s">
        <v>123</v>
      </c>
      <c r="AT564" s="194" t="s">
        <v>118</v>
      </c>
      <c r="AU564" s="194" t="s">
        <v>86</v>
      </c>
      <c r="AY564" s="14" t="s">
        <v>115</v>
      </c>
      <c r="BE564" s="195">
        <f>IF(N564="základní",J564,0)</f>
        <v>0</v>
      </c>
      <c r="BF564" s="195">
        <f>IF(N564="snížená",J564,0)</f>
        <v>0</v>
      </c>
      <c r="BG564" s="195">
        <f>IF(N564="zákl. přenesená",J564,0)</f>
        <v>0</v>
      </c>
      <c r="BH564" s="195">
        <f>IF(N564="sníž. přenesená",J564,0)</f>
        <v>0</v>
      </c>
      <c r="BI564" s="195">
        <f>IF(N564="nulová",J564,0)</f>
        <v>0</v>
      </c>
      <c r="BJ564" s="14" t="s">
        <v>84</v>
      </c>
      <c r="BK564" s="195">
        <f>ROUND(I564*H564,2)</f>
        <v>0</v>
      </c>
      <c r="BL564" s="14" t="s">
        <v>123</v>
      </c>
      <c r="BM564" s="194" t="s">
        <v>1016</v>
      </c>
    </row>
    <row r="565" spans="1:65" s="2" customFormat="1" ht="39">
      <c r="A565" s="31"/>
      <c r="B565" s="32"/>
      <c r="C565" s="33"/>
      <c r="D565" s="196" t="s">
        <v>125</v>
      </c>
      <c r="E565" s="33"/>
      <c r="F565" s="197" t="s">
        <v>1017</v>
      </c>
      <c r="G565" s="33"/>
      <c r="H565" s="33"/>
      <c r="I565" s="198"/>
      <c r="J565" s="33"/>
      <c r="K565" s="33"/>
      <c r="L565" s="36"/>
      <c r="M565" s="199"/>
      <c r="N565" s="200"/>
      <c r="O565" s="68"/>
      <c r="P565" s="68"/>
      <c r="Q565" s="68"/>
      <c r="R565" s="68"/>
      <c r="S565" s="68"/>
      <c r="T565" s="69"/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T565" s="14" t="s">
        <v>125</v>
      </c>
      <c r="AU565" s="14" t="s">
        <v>86</v>
      </c>
    </row>
    <row r="566" spans="1:65" s="2" customFormat="1" ht="21.75" customHeight="1">
      <c r="A566" s="31"/>
      <c r="B566" s="32"/>
      <c r="C566" s="183" t="s">
        <v>1018</v>
      </c>
      <c r="D566" s="183" t="s">
        <v>118</v>
      </c>
      <c r="E566" s="184" t="s">
        <v>1019</v>
      </c>
      <c r="F566" s="185" t="s">
        <v>1020</v>
      </c>
      <c r="G566" s="186" t="s">
        <v>184</v>
      </c>
      <c r="H566" s="187">
        <v>1</v>
      </c>
      <c r="I566" s="188"/>
      <c r="J566" s="189">
        <f>ROUND(I566*H566,2)</f>
        <v>0</v>
      </c>
      <c r="K566" s="185" t="s">
        <v>122</v>
      </c>
      <c r="L566" s="36"/>
      <c r="M566" s="190" t="s">
        <v>1</v>
      </c>
      <c r="N566" s="191" t="s">
        <v>42</v>
      </c>
      <c r="O566" s="68"/>
      <c r="P566" s="192">
        <f>O566*H566</f>
        <v>0</v>
      </c>
      <c r="Q566" s="192">
        <v>0</v>
      </c>
      <c r="R566" s="192">
        <f>Q566*H566</f>
        <v>0</v>
      </c>
      <c r="S566" s="192">
        <v>0</v>
      </c>
      <c r="T566" s="193">
        <f>S566*H566</f>
        <v>0</v>
      </c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R566" s="194" t="s">
        <v>123</v>
      </c>
      <c r="AT566" s="194" t="s">
        <v>118</v>
      </c>
      <c r="AU566" s="194" t="s">
        <v>86</v>
      </c>
      <c r="AY566" s="14" t="s">
        <v>115</v>
      </c>
      <c r="BE566" s="195">
        <f>IF(N566="základní",J566,0)</f>
        <v>0</v>
      </c>
      <c r="BF566" s="195">
        <f>IF(N566="snížená",J566,0)</f>
        <v>0</v>
      </c>
      <c r="BG566" s="195">
        <f>IF(N566="zákl. přenesená",J566,0)</f>
        <v>0</v>
      </c>
      <c r="BH566" s="195">
        <f>IF(N566="sníž. přenesená",J566,0)</f>
        <v>0</v>
      </c>
      <c r="BI566" s="195">
        <f>IF(N566="nulová",J566,0)</f>
        <v>0</v>
      </c>
      <c r="BJ566" s="14" t="s">
        <v>84</v>
      </c>
      <c r="BK566" s="195">
        <f>ROUND(I566*H566,2)</f>
        <v>0</v>
      </c>
      <c r="BL566" s="14" t="s">
        <v>123</v>
      </c>
      <c r="BM566" s="194" t="s">
        <v>1021</v>
      </c>
    </row>
    <row r="567" spans="1:65" s="2" customFormat="1" ht="29.25">
      <c r="A567" s="31"/>
      <c r="B567" s="32"/>
      <c r="C567" s="33"/>
      <c r="D567" s="196" t="s">
        <v>125</v>
      </c>
      <c r="E567" s="33"/>
      <c r="F567" s="197" t="s">
        <v>1022</v>
      </c>
      <c r="G567" s="33"/>
      <c r="H567" s="33"/>
      <c r="I567" s="198"/>
      <c r="J567" s="33"/>
      <c r="K567" s="33"/>
      <c r="L567" s="36"/>
      <c r="M567" s="199"/>
      <c r="N567" s="200"/>
      <c r="O567" s="68"/>
      <c r="P567" s="68"/>
      <c r="Q567" s="68"/>
      <c r="R567" s="68"/>
      <c r="S567" s="68"/>
      <c r="T567" s="69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T567" s="14" t="s">
        <v>125</v>
      </c>
      <c r="AU567" s="14" t="s">
        <v>86</v>
      </c>
    </row>
    <row r="568" spans="1:65" s="2" customFormat="1" ht="21.75" customHeight="1">
      <c r="A568" s="31"/>
      <c r="B568" s="32"/>
      <c r="C568" s="183" t="s">
        <v>1023</v>
      </c>
      <c r="D568" s="183" t="s">
        <v>118</v>
      </c>
      <c r="E568" s="184" t="s">
        <v>1024</v>
      </c>
      <c r="F568" s="185" t="s">
        <v>1025</v>
      </c>
      <c r="G568" s="186" t="s">
        <v>184</v>
      </c>
      <c r="H568" s="187">
        <v>2</v>
      </c>
      <c r="I568" s="188"/>
      <c r="J568" s="189">
        <f>ROUND(I568*H568,2)</f>
        <v>0</v>
      </c>
      <c r="K568" s="185" t="s">
        <v>122</v>
      </c>
      <c r="L568" s="36"/>
      <c r="M568" s="190" t="s">
        <v>1</v>
      </c>
      <c r="N568" s="191" t="s">
        <v>42</v>
      </c>
      <c r="O568" s="68"/>
      <c r="P568" s="192">
        <f>O568*H568</f>
        <v>0</v>
      </c>
      <c r="Q568" s="192">
        <v>0</v>
      </c>
      <c r="R568" s="192">
        <f>Q568*H568</f>
        <v>0</v>
      </c>
      <c r="S568" s="192">
        <v>0</v>
      </c>
      <c r="T568" s="193">
        <f>S568*H568</f>
        <v>0</v>
      </c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R568" s="194" t="s">
        <v>123</v>
      </c>
      <c r="AT568" s="194" t="s">
        <v>118</v>
      </c>
      <c r="AU568" s="194" t="s">
        <v>86</v>
      </c>
      <c r="AY568" s="14" t="s">
        <v>115</v>
      </c>
      <c r="BE568" s="195">
        <f>IF(N568="základní",J568,0)</f>
        <v>0</v>
      </c>
      <c r="BF568" s="195">
        <f>IF(N568="snížená",J568,0)</f>
        <v>0</v>
      </c>
      <c r="BG568" s="195">
        <f>IF(N568="zákl. přenesená",J568,0)</f>
        <v>0</v>
      </c>
      <c r="BH568" s="195">
        <f>IF(N568="sníž. přenesená",J568,0)</f>
        <v>0</v>
      </c>
      <c r="BI568" s="195">
        <f>IF(N568="nulová",J568,0)</f>
        <v>0</v>
      </c>
      <c r="BJ568" s="14" t="s">
        <v>84</v>
      </c>
      <c r="BK568" s="195">
        <f>ROUND(I568*H568,2)</f>
        <v>0</v>
      </c>
      <c r="BL568" s="14" t="s">
        <v>123</v>
      </c>
      <c r="BM568" s="194" t="s">
        <v>1026</v>
      </c>
    </row>
    <row r="569" spans="1:65" s="2" customFormat="1" ht="39">
      <c r="A569" s="31"/>
      <c r="B569" s="32"/>
      <c r="C569" s="33"/>
      <c r="D569" s="196" t="s">
        <v>125</v>
      </c>
      <c r="E569" s="33"/>
      <c r="F569" s="197" t="s">
        <v>1027</v>
      </c>
      <c r="G569" s="33"/>
      <c r="H569" s="33"/>
      <c r="I569" s="198"/>
      <c r="J569" s="33"/>
      <c r="K569" s="33"/>
      <c r="L569" s="36"/>
      <c r="M569" s="199"/>
      <c r="N569" s="200"/>
      <c r="O569" s="68"/>
      <c r="P569" s="68"/>
      <c r="Q569" s="68"/>
      <c r="R569" s="68"/>
      <c r="S569" s="68"/>
      <c r="T569" s="69"/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T569" s="14" t="s">
        <v>125</v>
      </c>
      <c r="AU569" s="14" t="s">
        <v>86</v>
      </c>
    </row>
    <row r="570" spans="1:65" s="2" customFormat="1" ht="21.75" customHeight="1">
      <c r="A570" s="31"/>
      <c r="B570" s="32"/>
      <c r="C570" s="183" t="s">
        <v>1028</v>
      </c>
      <c r="D570" s="183" t="s">
        <v>118</v>
      </c>
      <c r="E570" s="184" t="s">
        <v>1029</v>
      </c>
      <c r="F570" s="185" t="s">
        <v>1030</v>
      </c>
      <c r="G570" s="186" t="s">
        <v>184</v>
      </c>
      <c r="H570" s="187">
        <v>1</v>
      </c>
      <c r="I570" s="188"/>
      <c r="J570" s="189">
        <f>ROUND(I570*H570,2)</f>
        <v>0</v>
      </c>
      <c r="K570" s="185" t="s">
        <v>122</v>
      </c>
      <c r="L570" s="36"/>
      <c r="M570" s="190" t="s">
        <v>1</v>
      </c>
      <c r="N570" s="191" t="s">
        <v>42</v>
      </c>
      <c r="O570" s="68"/>
      <c r="P570" s="192">
        <f>O570*H570</f>
        <v>0</v>
      </c>
      <c r="Q570" s="192">
        <v>0</v>
      </c>
      <c r="R570" s="192">
        <f>Q570*H570</f>
        <v>0</v>
      </c>
      <c r="S570" s="192">
        <v>0</v>
      </c>
      <c r="T570" s="193">
        <f>S570*H570</f>
        <v>0</v>
      </c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R570" s="194" t="s">
        <v>123</v>
      </c>
      <c r="AT570" s="194" t="s">
        <v>118</v>
      </c>
      <c r="AU570" s="194" t="s">
        <v>86</v>
      </c>
      <c r="AY570" s="14" t="s">
        <v>115</v>
      </c>
      <c r="BE570" s="195">
        <f>IF(N570="základní",J570,0)</f>
        <v>0</v>
      </c>
      <c r="BF570" s="195">
        <f>IF(N570="snížená",J570,0)</f>
        <v>0</v>
      </c>
      <c r="BG570" s="195">
        <f>IF(N570="zákl. přenesená",J570,0)</f>
        <v>0</v>
      </c>
      <c r="BH570" s="195">
        <f>IF(N570="sníž. přenesená",J570,0)</f>
        <v>0</v>
      </c>
      <c r="BI570" s="195">
        <f>IF(N570="nulová",J570,0)</f>
        <v>0</v>
      </c>
      <c r="BJ570" s="14" t="s">
        <v>84</v>
      </c>
      <c r="BK570" s="195">
        <f>ROUND(I570*H570,2)</f>
        <v>0</v>
      </c>
      <c r="BL570" s="14" t="s">
        <v>123</v>
      </c>
      <c r="BM570" s="194" t="s">
        <v>1031</v>
      </c>
    </row>
    <row r="571" spans="1:65" s="2" customFormat="1" ht="39">
      <c r="A571" s="31"/>
      <c r="B571" s="32"/>
      <c r="C571" s="33"/>
      <c r="D571" s="196" t="s">
        <v>125</v>
      </c>
      <c r="E571" s="33"/>
      <c r="F571" s="197" t="s">
        <v>1032</v>
      </c>
      <c r="G571" s="33"/>
      <c r="H571" s="33"/>
      <c r="I571" s="198"/>
      <c r="J571" s="33"/>
      <c r="K571" s="33"/>
      <c r="L571" s="36"/>
      <c r="M571" s="199"/>
      <c r="N571" s="200"/>
      <c r="O571" s="68"/>
      <c r="P571" s="68"/>
      <c r="Q571" s="68"/>
      <c r="R571" s="68"/>
      <c r="S571" s="68"/>
      <c r="T571" s="69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T571" s="14" t="s">
        <v>125</v>
      </c>
      <c r="AU571" s="14" t="s">
        <v>86</v>
      </c>
    </row>
    <row r="572" spans="1:65" s="2" customFormat="1" ht="16.5" customHeight="1">
      <c r="A572" s="31"/>
      <c r="B572" s="32"/>
      <c r="C572" s="183" t="s">
        <v>1033</v>
      </c>
      <c r="D572" s="183" t="s">
        <v>118</v>
      </c>
      <c r="E572" s="184" t="s">
        <v>1034</v>
      </c>
      <c r="F572" s="185" t="s">
        <v>1035</v>
      </c>
      <c r="G572" s="186" t="s">
        <v>184</v>
      </c>
      <c r="H572" s="187">
        <v>1</v>
      </c>
      <c r="I572" s="188"/>
      <c r="J572" s="189">
        <f>ROUND(I572*H572,2)</f>
        <v>0</v>
      </c>
      <c r="K572" s="185" t="s">
        <v>122</v>
      </c>
      <c r="L572" s="36"/>
      <c r="M572" s="190" t="s">
        <v>1</v>
      </c>
      <c r="N572" s="191" t="s">
        <v>42</v>
      </c>
      <c r="O572" s="68"/>
      <c r="P572" s="192">
        <f>O572*H572</f>
        <v>0</v>
      </c>
      <c r="Q572" s="192">
        <v>0</v>
      </c>
      <c r="R572" s="192">
        <f>Q572*H572</f>
        <v>0</v>
      </c>
      <c r="S572" s="192">
        <v>0</v>
      </c>
      <c r="T572" s="193">
        <f>S572*H572</f>
        <v>0</v>
      </c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R572" s="194" t="s">
        <v>123</v>
      </c>
      <c r="AT572" s="194" t="s">
        <v>118</v>
      </c>
      <c r="AU572" s="194" t="s">
        <v>86</v>
      </c>
      <c r="AY572" s="14" t="s">
        <v>115</v>
      </c>
      <c r="BE572" s="195">
        <f>IF(N572="základní",J572,0)</f>
        <v>0</v>
      </c>
      <c r="BF572" s="195">
        <f>IF(N572="snížená",J572,0)</f>
        <v>0</v>
      </c>
      <c r="BG572" s="195">
        <f>IF(N572="zákl. přenesená",J572,0)</f>
        <v>0</v>
      </c>
      <c r="BH572" s="195">
        <f>IF(N572="sníž. přenesená",J572,0)</f>
        <v>0</v>
      </c>
      <c r="BI572" s="195">
        <f>IF(N572="nulová",J572,0)</f>
        <v>0</v>
      </c>
      <c r="BJ572" s="14" t="s">
        <v>84</v>
      </c>
      <c r="BK572" s="195">
        <f>ROUND(I572*H572,2)</f>
        <v>0</v>
      </c>
      <c r="BL572" s="14" t="s">
        <v>123</v>
      </c>
      <c r="BM572" s="194" t="s">
        <v>1036</v>
      </c>
    </row>
    <row r="573" spans="1:65" s="2" customFormat="1" ht="29.25">
      <c r="A573" s="31"/>
      <c r="B573" s="32"/>
      <c r="C573" s="33"/>
      <c r="D573" s="196" t="s">
        <v>125</v>
      </c>
      <c r="E573" s="33"/>
      <c r="F573" s="197" t="s">
        <v>1037</v>
      </c>
      <c r="G573" s="33"/>
      <c r="H573" s="33"/>
      <c r="I573" s="198"/>
      <c r="J573" s="33"/>
      <c r="K573" s="33"/>
      <c r="L573" s="36"/>
      <c r="M573" s="199"/>
      <c r="N573" s="200"/>
      <c r="O573" s="68"/>
      <c r="P573" s="68"/>
      <c r="Q573" s="68"/>
      <c r="R573" s="68"/>
      <c r="S573" s="68"/>
      <c r="T573" s="69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T573" s="14" t="s">
        <v>125</v>
      </c>
      <c r="AU573" s="14" t="s">
        <v>86</v>
      </c>
    </row>
    <row r="574" spans="1:65" s="2" customFormat="1" ht="16.5" customHeight="1">
      <c r="A574" s="31"/>
      <c r="B574" s="32"/>
      <c r="C574" s="183" t="s">
        <v>1038</v>
      </c>
      <c r="D574" s="183" t="s">
        <v>118</v>
      </c>
      <c r="E574" s="184" t="s">
        <v>1039</v>
      </c>
      <c r="F574" s="185" t="s">
        <v>1040</v>
      </c>
      <c r="G574" s="186" t="s">
        <v>184</v>
      </c>
      <c r="H574" s="187">
        <v>1</v>
      </c>
      <c r="I574" s="188"/>
      <c r="J574" s="189">
        <f>ROUND(I574*H574,2)</f>
        <v>0</v>
      </c>
      <c r="K574" s="185" t="s">
        <v>122</v>
      </c>
      <c r="L574" s="36"/>
      <c r="M574" s="190" t="s">
        <v>1</v>
      </c>
      <c r="N574" s="191" t="s">
        <v>42</v>
      </c>
      <c r="O574" s="68"/>
      <c r="P574" s="192">
        <f>O574*H574</f>
        <v>0</v>
      </c>
      <c r="Q574" s="192">
        <v>0</v>
      </c>
      <c r="R574" s="192">
        <f>Q574*H574</f>
        <v>0</v>
      </c>
      <c r="S574" s="192">
        <v>0</v>
      </c>
      <c r="T574" s="193">
        <f>S574*H574</f>
        <v>0</v>
      </c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R574" s="194" t="s">
        <v>123</v>
      </c>
      <c r="AT574" s="194" t="s">
        <v>118</v>
      </c>
      <c r="AU574" s="194" t="s">
        <v>86</v>
      </c>
      <c r="AY574" s="14" t="s">
        <v>115</v>
      </c>
      <c r="BE574" s="195">
        <f>IF(N574="základní",J574,0)</f>
        <v>0</v>
      </c>
      <c r="BF574" s="195">
        <f>IF(N574="snížená",J574,0)</f>
        <v>0</v>
      </c>
      <c r="BG574" s="195">
        <f>IF(N574="zákl. přenesená",J574,0)</f>
        <v>0</v>
      </c>
      <c r="BH574" s="195">
        <f>IF(N574="sníž. přenesená",J574,0)</f>
        <v>0</v>
      </c>
      <c r="BI574" s="195">
        <f>IF(N574="nulová",J574,0)</f>
        <v>0</v>
      </c>
      <c r="BJ574" s="14" t="s">
        <v>84</v>
      </c>
      <c r="BK574" s="195">
        <f>ROUND(I574*H574,2)</f>
        <v>0</v>
      </c>
      <c r="BL574" s="14" t="s">
        <v>123</v>
      </c>
      <c r="BM574" s="194" t="s">
        <v>1041</v>
      </c>
    </row>
    <row r="575" spans="1:65" s="2" customFormat="1" ht="39">
      <c r="A575" s="31"/>
      <c r="B575" s="32"/>
      <c r="C575" s="33"/>
      <c r="D575" s="196" t="s">
        <v>125</v>
      </c>
      <c r="E575" s="33"/>
      <c r="F575" s="197" t="s">
        <v>1042</v>
      </c>
      <c r="G575" s="33"/>
      <c r="H575" s="33"/>
      <c r="I575" s="198"/>
      <c r="J575" s="33"/>
      <c r="K575" s="33"/>
      <c r="L575" s="36"/>
      <c r="M575" s="199"/>
      <c r="N575" s="200"/>
      <c r="O575" s="68"/>
      <c r="P575" s="68"/>
      <c r="Q575" s="68"/>
      <c r="R575" s="68"/>
      <c r="S575" s="68"/>
      <c r="T575" s="69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T575" s="14" t="s">
        <v>125</v>
      </c>
      <c r="AU575" s="14" t="s">
        <v>86</v>
      </c>
    </row>
    <row r="576" spans="1:65" s="2" customFormat="1" ht="16.5" customHeight="1">
      <c r="A576" s="31"/>
      <c r="B576" s="32"/>
      <c r="C576" s="183" t="s">
        <v>1043</v>
      </c>
      <c r="D576" s="183" t="s">
        <v>118</v>
      </c>
      <c r="E576" s="184" t="s">
        <v>1044</v>
      </c>
      <c r="F576" s="185" t="s">
        <v>1045</v>
      </c>
      <c r="G576" s="186" t="s">
        <v>184</v>
      </c>
      <c r="H576" s="187">
        <v>1</v>
      </c>
      <c r="I576" s="188"/>
      <c r="J576" s="189">
        <f>ROUND(I576*H576,2)</f>
        <v>0</v>
      </c>
      <c r="K576" s="185" t="s">
        <v>122</v>
      </c>
      <c r="L576" s="36"/>
      <c r="M576" s="190" t="s">
        <v>1</v>
      </c>
      <c r="N576" s="191" t="s">
        <v>42</v>
      </c>
      <c r="O576" s="68"/>
      <c r="P576" s="192">
        <f>O576*H576</f>
        <v>0</v>
      </c>
      <c r="Q576" s="192">
        <v>0</v>
      </c>
      <c r="R576" s="192">
        <f>Q576*H576</f>
        <v>0</v>
      </c>
      <c r="S576" s="192">
        <v>0</v>
      </c>
      <c r="T576" s="193">
        <f>S576*H576</f>
        <v>0</v>
      </c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R576" s="194" t="s">
        <v>123</v>
      </c>
      <c r="AT576" s="194" t="s">
        <v>118</v>
      </c>
      <c r="AU576" s="194" t="s">
        <v>86</v>
      </c>
      <c r="AY576" s="14" t="s">
        <v>115</v>
      </c>
      <c r="BE576" s="195">
        <f>IF(N576="základní",J576,0)</f>
        <v>0</v>
      </c>
      <c r="BF576" s="195">
        <f>IF(N576="snížená",J576,0)</f>
        <v>0</v>
      </c>
      <c r="BG576" s="195">
        <f>IF(N576="zákl. přenesená",J576,0)</f>
        <v>0</v>
      </c>
      <c r="BH576" s="195">
        <f>IF(N576="sníž. přenesená",J576,0)</f>
        <v>0</v>
      </c>
      <c r="BI576" s="195">
        <f>IF(N576="nulová",J576,0)</f>
        <v>0</v>
      </c>
      <c r="BJ576" s="14" t="s">
        <v>84</v>
      </c>
      <c r="BK576" s="195">
        <f>ROUND(I576*H576,2)</f>
        <v>0</v>
      </c>
      <c r="BL576" s="14" t="s">
        <v>123</v>
      </c>
      <c r="BM576" s="194" t="s">
        <v>1046</v>
      </c>
    </row>
    <row r="577" spans="1:65" s="2" customFormat="1" ht="39">
      <c r="A577" s="31"/>
      <c r="B577" s="32"/>
      <c r="C577" s="33"/>
      <c r="D577" s="196" t="s">
        <v>125</v>
      </c>
      <c r="E577" s="33"/>
      <c r="F577" s="197" t="s">
        <v>1047</v>
      </c>
      <c r="G577" s="33"/>
      <c r="H577" s="33"/>
      <c r="I577" s="198"/>
      <c r="J577" s="33"/>
      <c r="K577" s="33"/>
      <c r="L577" s="36"/>
      <c r="M577" s="199"/>
      <c r="N577" s="200"/>
      <c r="O577" s="68"/>
      <c r="P577" s="68"/>
      <c r="Q577" s="68"/>
      <c r="R577" s="68"/>
      <c r="S577" s="68"/>
      <c r="T577" s="69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T577" s="14" t="s">
        <v>125</v>
      </c>
      <c r="AU577" s="14" t="s">
        <v>86</v>
      </c>
    </row>
    <row r="578" spans="1:65" s="2" customFormat="1" ht="16.5" customHeight="1">
      <c r="A578" s="31"/>
      <c r="B578" s="32"/>
      <c r="C578" s="183" t="s">
        <v>1048</v>
      </c>
      <c r="D578" s="183" t="s">
        <v>118</v>
      </c>
      <c r="E578" s="184" t="s">
        <v>1049</v>
      </c>
      <c r="F578" s="185" t="s">
        <v>1050</v>
      </c>
      <c r="G578" s="186" t="s">
        <v>184</v>
      </c>
      <c r="H578" s="187">
        <v>1</v>
      </c>
      <c r="I578" s="188"/>
      <c r="J578" s="189">
        <f>ROUND(I578*H578,2)</f>
        <v>0</v>
      </c>
      <c r="K578" s="185" t="s">
        <v>122</v>
      </c>
      <c r="L578" s="36"/>
      <c r="M578" s="190" t="s">
        <v>1</v>
      </c>
      <c r="N578" s="191" t="s">
        <v>42</v>
      </c>
      <c r="O578" s="68"/>
      <c r="P578" s="192">
        <f>O578*H578</f>
        <v>0</v>
      </c>
      <c r="Q578" s="192">
        <v>0</v>
      </c>
      <c r="R578" s="192">
        <f>Q578*H578</f>
        <v>0</v>
      </c>
      <c r="S578" s="192">
        <v>0</v>
      </c>
      <c r="T578" s="193">
        <f>S578*H578</f>
        <v>0</v>
      </c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R578" s="194" t="s">
        <v>123</v>
      </c>
      <c r="AT578" s="194" t="s">
        <v>118</v>
      </c>
      <c r="AU578" s="194" t="s">
        <v>86</v>
      </c>
      <c r="AY578" s="14" t="s">
        <v>115</v>
      </c>
      <c r="BE578" s="195">
        <f>IF(N578="základní",J578,0)</f>
        <v>0</v>
      </c>
      <c r="BF578" s="195">
        <f>IF(N578="snížená",J578,0)</f>
        <v>0</v>
      </c>
      <c r="BG578" s="195">
        <f>IF(N578="zákl. přenesená",J578,0)</f>
        <v>0</v>
      </c>
      <c r="BH578" s="195">
        <f>IF(N578="sníž. přenesená",J578,0)</f>
        <v>0</v>
      </c>
      <c r="BI578" s="195">
        <f>IF(N578="nulová",J578,0)</f>
        <v>0</v>
      </c>
      <c r="BJ578" s="14" t="s">
        <v>84</v>
      </c>
      <c r="BK578" s="195">
        <f>ROUND(I578*H578,2)</f>
        <v>0</v>
      </c>
      <c r="BL578" s="14" t="s">
        <v>123</v>
      </c>
      <c r="BM578" s="194" t="s">
        <v>1051</v>
      </c>
    </row>
    <row r="579" spans="1:65" s="2" customFormat="1" ht="19.5">
      <c r="A579" s="31"/>
      <c r="B579" s="32"/>
      <c r="C579" s="33"/>
      <c r="D579" s="196" t="s">
        <v>125</v>
      </c>
      <c r="E579" s="33"/>
      <c r="F579" s="197" t="s">
        <v>1052</v>
      </c>
      <c r="G579" s="33"/>
      <c r="H579" s="33"/>
      <c r="I579" s="198"/>
      <c r="J579" s="33"/>
      <c r="K579" s="33"/>
      <c r="L579" s="36"/>
      <c r="M579" s="199"/>
      <c r="N579" s="200"/>
      <c r="O579" s="68"/>
      <c r="P579" s="68"/>
      <c r="Q579" s="68"/>
      <c r="R579" s="68"/>
      <c r="S579" s="68"/>
      <c r="T579" s="69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T579" s="14" t="s">
        <v>125</v>
      </c>
      <c r="AU579" s="14" t="s">
        <v>86</v>
      </c>
    </row>
    <row r="580" spans="1:65" s="2" customFormat="1" ht="16.5" customHeight="1">
      <c r="A580" s="31"/>
      <c r="B580" s="32"/>
      <c r="C580" s="183" t="s">
        <v>1053</v>
      </c>
      <c r="D580" s="183" t="s">
        <v>118</v>
      </c>
      <c r="E580" s="184" t="s">
        <v>1054</v>
      </c>
      <c r="F580" s="185" t="s">
        <v>1055</v>
      </c>
      <c r="G580" s="186" t="s">
        <v>835</v>
      </c>
      <c r="H580" s="187">
        <v>400</v>
      </c>
      <c r="I580" s="188"/>
      <c r="J580" s="189">
        <f>ROUND(I580*H580,2)</f>
        <v>0</v>
      </c>
      <c r="K580" s="185" t="s">
        <v>122</v>
      </c>
      <c r="L580" s="36"/>
      <c r="M580" s="190" t="s">
        <v>1</v>
      </c>
      <c r="N580" s="191" t="s">
        <v>42</v>
      </c>
      <c r="O580" s="68"/>
      <c r="P580" s="192">
        <f>O580*H580</f>
        <v>0</v>
      </c>
      <c r="Q580" s="192">
        <v>0</v>
      </c>
      <c r="R580" s="192">
        <f>Q580*H580</f>
        <v>0</v>
      </c>
      <c r="S580" s="192">
        <v>0</v>
      </c>
      <c r="T580" s="193">
        <f>S580*H580</f>
        <v>0</v>
      </c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R580" s="194" t="s">
        <v>123</v>
      </c>
      <c r="AT580" s="194" t="s">
        <v>118</v>
      </c>
      <c r="AU580" s="194" t="s">
        <v>86</v>
      </c>
      <c r="AY580" s="14" t="s">
        <v>115</v>
      </c>
      <c r="BE580" s="195">
        <f>IF(N580="základní",J580,0)</f>
        <v>0</v>
      </c>
      <c r="BF580" s="195">
        <f>IF(N580="snížená",J580,0)</f>
        <v>0</v>
      </c>
      <c r="BG580" s="195">
        <f>IF(N580="zákl. přenesená",J580,0)</f>
        <v>0</v>
      </c>
      <c r="BH580" s="195">
        <f>IF(N580="sníž. přenesená",J580,0)</f>
        <v>0</v>
      </c>
      <c r="BI580" s="195">
        <f>IF(N580="nulová",J580,0)</f>
        <v>0</v>
      </c>
      <c r="BJ580" s="14" t="s">
        <v>84</v>
      </c>
      <c r="BK580" s="195">
        <f>ROUND(I580*H580,2)</f>
        <v>0</v>
      </c>
      <c r="BL580" s="14" t="s">
        <v>123</v>
      </c>
      <c r="BM580" s="194" t="s">
        <v>1056</v>
      </c>
    </row>
    <row r="581" spans="1:65" s="2" customFormat="1" ht="29.25">
      <c r="A581" s="31"/>
      <c r="B581" s="32"/>
      <c r="C581" s="33"/>
      <c r="D581" s="196" t="s">
        <v>125</v>
      </c>
      <c r="E581" s="33"/>
      <c r="F581" s="197" t="s">
        <v>1057</v>
      </c>
      <c r="G581" s="33"/>
      <c r="H581" s="33"/>
      <c r="I581" s="198"/>
      <c r="J581" s="33"/>
      <c r="K581" s="33"/>
      <c r="L581" s="36"/>
      <c r="M581" s="199"/>
      <c r="N581" s="200"/>
      <c r="O581" s="68"/>
      <c r="P581" s="68"/>
      <c r="Q581" s="68"/>
      <c r="R581" s="68"/>
      <c r="S581" s="68"/>
      <c r="T581" s="69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T581" s="14" t="s">
        <v>125</v>
      </c>
      <c r="AU581" s="14" t="s">
        <v>86</v>
      </c>
    </row>
    <row r="582" spans="1:65" s="2" customFormat="1" ht="16.5" customHeight="1">
      <c r="A582" s="31"/>
      <c r="B582" s="32"/>
      <c r="C582" s="183" t="s">
        <v>1058</v>
      </c>
      <c r="D582" s="183" t="s">
        <v>118</v>
      </c>
      <c r="E582" s="184" t="s">
        <v>1059</v>
      </c>
      <c r="F582" s="185" t="s">
        <v>1060</v>
      </c>
      <c r="G582" s="186" t="s">
        <v>121</v>
      </c>
      <c r="H582" s="187">
        <v>8</v>
      </c>
      <c r="I582" s="188"/>
      <c r="J582" s="189">
        <f>ROUND(I582*H582,2)</f>
        <v>0</v>
      </c>
      <c r="K582" s="185" t="s">
        <v>122</v>
      </c>
      <c r="L582" s="36"/>
      <c r="M582" s="190" t="s">
        <v>1</v>
      </c>
      <c r="N582" s="191" t="s">
        <v>42</v>
      </c>
      <c r="O582" s="68"/>
      <c r="P582" s="192">
        <f>O582*H582</f>
        <v>0</v>
      </c>
      <c r="Q582" s="192">
        <v>0</v>
      </c>
      <c r="R582" s="192">
        <f>Q582*H582</f>
        <v>0</v>
      </c>
      <c r="S582" s="192">
        <v>0</v>
      </c>
      <c r="T582" s="193">
        <f>S582*H582</f>
        <v>0</v>
      </c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R582" s="194" t="s">
        <v>123</v>
      </c>
      <c r="AT582" s="194" t="s">
        <v>118</v>
      </c>
      <c r="AU582" s="194" t="s">
        <v>86</v>
      </c>
      <c r="AY582" s="14" t="s">
        <v>115</v>
      </c>
      <c r="BE582" s="195">
        <f>IF(N582="základní",J582,0)</f>
        <v>0</v>
      </c>
      <c r="BF582" s="195">
        <f>IF(N582="snížená",J582,0)</f>
        <v>0</v>
      </c>
      <c r="BG582" s="195">
        <f>IF(N582="zákl. přenesená",J582,0)</f>
        <v>0</v>
      </c>
      <c r="BH582" s="195">
        <f>IF(N582="sníž. přenesená",J582,0)</f>
        <v>0</v>
      </c>
      <c r="BI582" s="195">
        <f>IF(N582="nulová",J582,0)</f>
        <v>0</v>
      </c>
      <c r="BJ582" s="14" t="s">
        <v>84</v>
      </c>
      <c r="BK582" s="195">
        <f>ROUND(I582*H582,2)</f>
        <v>0</v>
      </c>
      <c r="BL582" s="14" t="s">
        <v>123</v>
      </c>
      <c r="BM582" s="194" t="s">
        <v>1061</v>
      </c>
    </row>
    <row r="583" spans="1:65" s="2" customFormat="1" ht="19.5">
      <c r="A583" s="31"/>
      <c r="B583" s="32"/>
      <c r="C583" s="33"/>
      <c r="D583" s="196" t="s">
        <v>125</v>
      </c>
      <c r="E583" s="33"/>
      <c r="F583" s="197" t="s">
        <v>1062</v>
      </c>
      <c r="G583" s="33"/>
      <c r="H583" s="33"/>
      <c r="I583" s="198"/>
      <c r="J583" s="33"/>
      <c r="K583" s="33"/>
      <c r="L583" s="36"/>
      <c r="M583" s="199"/>
      <c r="N583" s="200"/>
      <c r="O583" s="68"/>
      <c r="P583" s="68"/>
      <c r="Q583" s="68"/>
      <c r="R583" s="68"/>
      <c r="S583" s="68"/>
      <c r="T583" s="69"/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T583" s="14" t="s">
        <v>125</v>
      </c>
      <c r="AU583" s="14" t="s">
        <v>86</v>
      </c>
    </row>
    <row r="584" spans="1:65" s="2" customFormat="1" ht="16.5" customHeight="1">
      <c r="A584" s="31"/>
      <c r="B584" s="32"/>
      <c r="C584" s="183" t="s">
        <v>1063</v>
      </c>
      <c r="D584" s="183" t="s">
        <v>118</v>
      </c>
      <c r="E584" s="184" t="s">
        <v>1064</v>
      </c>
      <c r="F584" s="185" t="s">
        <v>1065</v>
      </c>
      <c r="G584" s="186" t="s">
        <v>121</v>
      </c>
      <c r="H584" s="187">
        <v>8</v>
      </c>
      <c r="I584" s="188"/>
      <c r="J584" s="189">
        <f>ROUND(I584*H584,2)</f>
        <v>0</v>
      </c>
      <c r="K584" s="185" t="s">
        <v>122</v>
      </c>
      <c r="L584" s="36"/>
      <c r="M584" s="190" t="s">
        <v>1</v>
      </c>
      <c r="N584" s="191" t="s">
        <v>42</v>
      </c>
      <c r="O584" s="68"/>
      <c r="P584" s="192">
        <f>O584*H584</f>
        <v>0</v>
      </c>
      <c r="Q584" s="192">
        <v>0</v>
      </c>
      <c r="R584" s="192">
        <f>Q584*H584</f>
        <v>0</v>
      </c>
      <c r="S584" s="192">
        <v>0</v>
      </c>
      <c r="T584" s="193">
        <f>S584*H584</f>
        <v>0</v>
      </c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R584" s="194" t="s">
        <v>123</v>
      </c>
      <c r="AT584" s="194" t="s">
        <v>118</v>
      </c>
      <c r="AU584" s="194" t="s">
        <v>86</v>
      </c>
      <c r="AY584" s="14" t="s">
        <v>115</v>
      </c>
      <c r="BE584" s="195">
        <f>IF(N584="základní",J584,0)</f>
        <v>0</v>
      </c>
      <c r="BF584" s="195">
        <f>IF(N584="snížená",J584,0)</f>
        <v>0</v>
      </c>
      <c r="BG584" s="195">
        <f>IF(N584="zákl. přenesená",J584,0)</f>
        <v>0</v>
      </c>
      <c r="BH584" s="195">
        <f>IF(N584="sníž. přenesená",J584,0)</f>
        <v>0</v>
      </c>
      <c r="BI584" s="195">
        <f>IF(N584="nulová",J584,0)</f>
        <v>0</v>
      </c>
      <c r="BJ584" s="14" t="s">
        <v>84</v>
      </c>
      <c r="BK584" s="195">
        <f>ROUND(I584*H584,2)</f>
        <v>0</v>
      </c>
      <c r="BL584" s="14" t="s">
        <v>123</v>
      </c>
      <c r="BM584" s="194" t="s">
        <v>1066</v>
      </c>
    </row>
    <row r="585" spans="1:65" s="2" customFormat="1" ht="19.5">
      <c r="A585" s="31"/>
      <c r="B585" s="32"/>
      <c r="C585" s="33"/>
      <c r="D585" s="196" t="s">
        <v>125</v>
      </c>
      <c r="E585" s="33"/>
      <c r="F585" s="197" t="s">
        <v>1067</v>
      </c>
      <c r="G585" s="33"/>
      <c r="H585" s="33"/>
      <c r="I585" s="198"/>
      <c r="J585" s="33"/>
      <c r="K585" s="33"/>
      <c r="L585" s="36"/>
      <c r="M585" s="199"/>
      <c r="N585" s="200"/>
      <c r="O585" s="68"/>
      <c r="P585" s="68"/>
      <c r="Q585" s="68"/>
      <c r="R585" s="68"/>
      <c r="S585" s="68"/>
      <c r="T585" s="69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T585" s="14" t="s">
        <v>125</v>
      </c>
      <c r="AU585" s="14" t="s">
        <v>86</v>
      </c>
    </row>
    <row r="586" spans="1:65" s="2" customFormat="1" ht="16.5" customHeight="1">
      <c r="A586" s="31"/>
      <c r="B586" s="32"/>
      <c r="C586" s="183" t="s">
        <v>1068</v>
      </c>
      <c r="D586" s="183" t="s">
        <v>118</v>
      </c>
      <c r="E586" s="184" t="s">
        <v>1069</v>
      </c>
      <c r="F586" s="185" t="s">
        <v>1070</v>
      </c>
      <c r="G586" s="186" t="s">
        <v>121</v>
      </c>
      <c r="H586" s="187">
        <v>8</v>
      </c>
      <c r="I586" s="188"/>
      <c r="J586" s="189">
        <f>ROUND(I586*H586,2)</f>
        <v>0</v>
      </c>
      <c r="K586" s="185" t="s">
        <v>122</v>
      </c>
      <c r="L586" s="36"/>
      <c r="M586" s="190" t="s">
        <v>1</v>
      </c>
      <c r="N586" s="191" t="s">
        <v>42</v>
      </c>
      <c r="O586" s="68"/>
      <c r="P586" s="192">
        <f>O586*H586</f>
        <v>0</v>
      </c>
      <c r="Q586" s="192">
        <v>0</v>
      </c>
      <c r="R586" s="192">
        <f>Q586*H586</f>
        <v>0</v>
      </c>
      <c r="S586" s="192">
        <v>0</v>
      </c>
      <c r="T586" s="193">
        <f>S586*H586</f>
        <v>0</v>
      </c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R586" s="194" t="s">
        <v>123</v>
      </c>
      <c r="AT586" s="194" t="s">
        <v>118</v>
      </c>
      <c r="AU586" s="194" t="s">
        <v>86</v>
      </c>
      <c r="AY586" s="14" t="s">
        <v>115</v>
      </c>
      <c r="BE586" s="195">
        <f>IF(N586="základní",J586,0)</f>
        <v>0</v>
      </c>
      <c r="BF586" s="195">
        <f>IF(N586="snížená",J586,0)</f>
        <v>0</v>
      </c>
      <c r="BG586" s="195">
        <f>IF(N586="zákl. přenesená",J586,0)</f>
        <v>0</v>
      </c>
      <c r="BH586" s="195">
        <f>IF(N586="sníž. přenesená",J586,0)</f>
        <v>0</v>
      </c>
      <c r="BI586" s="195">
        <f>IF(N586="nulová",J586,0)</f>
        <v>0</v>
      </c>
      <c r="BJ586" s="14" t="s">
        <v>84</v>
      </c>
      <c r="BK586" s="195">
        <f>ROUND(I586*H586,2)</f>
        <v>0</v>
      </c>
      <c r="BL586" s="14" t="s">
        <v>123</v>
      </c>
      <c r="BM586" s="194" t="s">
        <v>1071</v>
      </c>
    </row>
    <row r="587" spans="1:65" s="2" customFormat="1" ht="19.5">
      <c r="A587" s="31"/>
      <c r="B587" s="32"/>
      <c r="C587" s="33"/>
      <c r="D587" s="196" t="s">
        <v>125</v>
      </c>
      <c r="E587" s="33"/>
      <c r="F587" s="197" t="s">
        <v>1072</v>
      </c>
      <c r="G587" s="33"/>
      <c r="H587" s="33"/>
      <c r="I587" s="198"/>
      <c r="J587" s="33"/>
      <c r="K587" s="33"/>
      <c r="L587" s="36"/>
      <c r="M587" s="199"/>
      <c r="N587" s="200"/>
      <c r="O587" s="68"/>
      <c r="P587" s="68"/>
      <c r="Q587" s="68"/>
      <c r="R587" s="68"/>
      <c r="S587" s="68"/>
      <c r="T587" s="69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T587" s="14" t="s">
        <v>125</v>
      </c>
      <c r="AU587" s="14" t="s">
        <v>86</v>
      </c>
    </row>
    <row r="588" spans="1:65" s="2" customFormat="1" ht="16.5" customHeight="1">
      <c r="A588" s="31"/>
      <c r="B588" s="32"/>
      <c r="C588" s="183" t="s">
        <v>1073</v>
      </c>
      <c r="D588" s="183" t="s">
        <v>118</v>
      </c>
      <c r="E588" s="184" t="s">
        <v>1074</v>
      </c>
      <c r="F588" s="185" t="s">
        <v>1075</v>
      </c>
      <c r="G588" s="186" t="s">
        <v>121</v>
      </c>
      <c r="H588" s="187">
        <v>8</v>
      </c>
      <c r="I588" s="188"/>
      <c r="J588" s="189">
        <f>ROUND(I588*H588,2)</f>
        <v>0</v>
      </c>
      <c r="K588" s="185" t="s">
        <v>122</v>
      </c>
      <c r="L588" s="36"/>
      <c r="M588" s="190" t="s">
        <v>1</v>
      </c>
      <c r="N588" s="191" t="s">
        <v>42</v>
      </c>
      <c r="O588" s="68"/>
      <c r="P588" s="192">
        <f>O588*H588</f>
        <v>0</v>
      </c>
      <c r="Q588" s="192">
        <v>0</v>
      </c>
      <c r="R588" s="192">
        <f>Q588*H588</f>
        <v>0</v>
      </c>
      <c r="S588" s="192">
        <v>0</v>
      </c>
      <c r="T588" s="193">
        <f>S588*H588</f>
        <v>0</v>
      </c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R588" s="194" t="s">
        <v>123</v>
      </c>
      <c r="AT588" s="194" t="s">
        <v>118</v>
      </c>
      <c r="AU588" s="194" t="s">
        <v>86</v>
      </c>
      <c r="AY588" s="14" t="s">
        <v>115</v>
      </c>
      <c r="BE588" s="195">
        <f>IF(N588="základní",J588,0)</f>
        <v>0</v>
      </c>
      <c r="BF588" s="195">
        <f>IF(N588="snížená",J588,0)</f>
        <v>0</v>
      </c>
      <c r="BG588" s="195">
        <f>IF(N588="zákl. přenesená",J588,0)</f>
        <v>0</v>
      </c>
      <c r="BH588" s="195">
        <f>IF(N588="sníž. přenesená",J588,0)</f>
        <v>0</v>
      </c>
      <c r="BI588" s="195">
        <f>IF(N588="nulová",J588,0)</f>
        <v>0</v>
      </c>
      <c r="BJ588" s="14" t="s">
        <v>84</v>
      </c>
      <c r="BK588" s="195">
        <f>ROUND(I588*H588,2)</f>
        <v>0</v>
      </c>
      <c r="BL588" s="14" t="s">
        <v>123</v>
      </c>
      <c r="BM588" s="194" t="s">
        <v>1076</v>
      </c>
    </row>
    <row r="589" spans="1:65" s="2" customFormat="1" ht="29.25">
      <c r="A589" s="31"/>
      <c r="B589" s="32"/>
      <c r="C589" s="33"/>
      <c r="D589" s="196" t="s">
        <v>125</v>
      </c>
      <c r="E589" s="33"/>
      <c r="F589" s="197" t="s">
        <v>1077</v>
      </c>
      <c r="G589" s="33"/>
      <c r="H589" s="33"/>
      <c r="I589" s="198"/>
      <c r="J589" s="33"/>
      <c r="K589" s="33"/>
      <c r="L589" s="36"/>
      <c r="M589" s="199"/>
      <c r="N589" s="200"/>
      <c r="O589" s="68"/>
      <c r="P589" s="68"/>
      <c r="Q589" s="68"/>
      <c r="R589" s="68"/>
      <c r="S589" s="68"/>
      <c r="T589" s="69"/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T589" s="14" t="s">
        <v>125</v>
      </c>
      <c r="AU589" s="14" t="s">
        <v>86</v>
      </c>
    </row>
    <row r="590" spans="1:65" s="2" customFormat="1" ht="16.5" customHeight="1">
      <c r="A590" s="31"/>
      <c r="B590" s="32"/>
      <c r="C590" s="183" t="s">
        <v>1078</v>
      </c>
      <c r="D590" s="183" t="s">
        <v>118</v>
      </c>
      <c r="E590" s="184" t="s">
        <v>1079</v>
      </c>
      <c r="F590" s="185" t="s">
        <v>1080</v>
      </c>
      <c r="G590" s="186" t="s">
        <v>121</v>
      </c>
      <c r="H590" s="187">
        <v>8</v>
      </c>
      <c r="I590" s="188"/>
      <c r="J590" s="189">
        <f>ROUND(I590*H590,2)</f>
        <v>0</v>
      </c>
      <c r="K590" s="185" t="s">
        <v>122</v>
      </c>
      <c r="L590" s="36"/>
      <c r="M590" s="190" t="s">
        <v>1</v>
      </c>
      <c r="N590" s="191" t="s">
        <v>42</v>
      </c>
      <c r="O590" s="68"/>
      <c r="P590" s="192">
        <f>O590*H590</f>
        <v>0</v>
      </c>
      <c r="Q590" s="192">
        <v>0</v>
      </c>
      <c r="R590" s="192">
        <f>Q590*H590</f>
        <v>0</v>
      </c>
      <c r="S590" s="192">
        <v>0</v>
      </c>
      <c r="T590" s="193">
        <f>S590*H590</f>
        <v>0</v>
      </c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R590" s="194" t="s">
        <v>123</v>
      </c>
      <c r="AT590" s="194" t="s">
        <v>118</v>
      </c>
      <c r="AU590" s="194" t="s">
        <v>86</v>
      </c>
      <c r="AY590" s="14" t="s">
        <v>115</v>
      </c>
      <c r="BE590" s="195">
        <f>IF(N590="základní",J590,0)</f>
        <v>0</v>
      </c>
      <c r="BF590" s="195">
        <f>IF(N590="snížená",J590,0)</f>
        <v>0</v>
      </c>
      <c r="BG590" s="195">
        <f>IF(N590="zákl. přenesená",J590,0)</f>
        <v>0</v>
      </c>
      <c r="BH590" s="195">
        <f>IF(N590="sníž. přenesená",J590,0)</f>
        <v>0</v>
      </c>
      <c r="BI590" s="195">
        <f>IF(N590="nulová",J590,0)</f>
        <v>0</v>
      </c>
      <c r="BJ590" s="14" t="s">
        <v>84</v>
      </c>
      <c r="BK590" s="195">
        <f>ROUND(I590*H590,2)</f>
        <v>0</v>
      </c>
      <c r="BL590" s="14" t="s">
        <v>123</v>
      </c>
      <c r="BM590" s="194" t="s">
        <v>1081</v>
      </c>
    </row>
    <row r="591" spans="1:65" s="2" customFormat="1" ht="29.25">
      <c r="A591" s="31"/>
      <c r="B591" s="32"/>
      <c r="C591" s="33"/>
      <c r="D591" s="196" t="s">
        <v>125</v>
      </c>
      <c r="E591" s="33"/>
      <c r="F591" s="197" t="s">
        <v>1082</v>
      </c>
      <c r="G591" s="33"/>
      <c r="H591" s="33"/>
      <c r="I591" s="198"/>
      <c r="J591" s="33"/>
      <c r="K591" s="33"/>
      <c r="L591" s="36"/>
      <c r="M591" s="199"/>
      <c r="N591" s="200"/>
      <c r="O591" s="68"/>
      <c r="P591" s="68"/>
      <c r="Q591" s="68"/>
      <c r="R591" s="68"/>
      <c r="S591" s="68"/>
      <c r="T591" s="69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T591" s="14" t="s">
        <v>125</v>
      </c>
      <c r="AU591" s="14" t="s">
        <v>86</v>
      </c>
    </row>
    <row r="592" spans="1:65" s="2" customFormat="1" ht="16.5" customHeight="1">
      <c r="A592" s="31"/>
      <c r="B592" s="32"/>
      <c r="C592" s="183" t="s">
        <v>1083</v>
      </c>
      <c r="D592" s="183" t="s">
        <v>118</v>
      </c>
      <c r="E592" s="184" t="s">
        <v>1084</v>
      </c>
      <c r="F592" s="185" t="s">
        <v>1085</v>
      </c>
      <c r="G592" s="186" t="s">
        <v>184</v>
      </c>
      <c r="H592" s="187">
        <v>8</v>
      </c>
      <c r="I592" s="188"/>
      <c r="J592" s="189">
        <f>ROUND(I592*H592,2)</f>
        <v>0</v>
      </c>
      <c r="K592" s="185" t="s">
        <v>122</v>
      </c>
      <c r="L592" s="36"/>
      <c r="M592" s="190" t="s">
        <v>1</v>
      </c>
      <c r="N592" s="191" t="s">
        <v>42</v>
      </c>
      <c r="O592" s="68"/>
      <c r="P592" s="192">
        <f>O592*H592</f>
        <v>0</v>
      </c>
      <c r="Q592" s="192">
        <v>0</v>
      </c>
      <c r="R592" s="192">
        <f>Q592*H592</f>
        <v>0</v>
      </c>
      <c r="S592" s="192">
        <v>0</v>
      </c>
      <c r="T592" s="193">
        <f>S592*H592</f>
        <v>0</v>
      </c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R592" s="194" t="s">
        <v>123</v>
      </c>
      <c r="AT592" s="194" t="s">
        <v>118</v>
      </c>
      <c r="AU592" s="194" t="s">
        <v>86</v>
      </c>
      <c r="AY592" s="14" t="s">
        <v>115</v>
      </c>
      <c r="BE592" s="195">
        <f>IF(N592="základní",J592,0)</f>
        <v>0</v>
      </c>
      <c r="BF592" s="195">
        <f>IF(N592="snížená",J592,0)</f>
        <v>0</v>
      </c>
      <c r="BG592" s="195">
        <f>IF(N592="zákl. přenesená",J592,0)</f>
        <v>0</v>
      </c>
      <c r="BH592" s="195">
        <f>IF(N592="sníž. přenesená",J592,0)</f>
        <v>0</v>
      </c>
      <c r="BI592" s="195">
        <f>IF(N592="nulová",J592,0)</f>
        <v>0</v>
      </c>
      <c r="BJ592" s="14" t="s">
        <v>84</v>
      </c>
      <c r="BK592" s="195">
        <f>ROUND(I592*H592,2)</f>
        <v>0</v>
      </c>
      <c r="BL592" s="14" t="s">
        <v>123</v>
      </c>
      <c r="BM592" s="194" t="s">
        <v>1086</v>
      </c>
    </row>
    <row r="593" spans="1:65" s="2" customFormat="1" ht="19.5">
      <c r="A593" s="31"/>
      <c r="B593" s="32"/>
      <c r="C593" s="33"/>
      <c r="D593" s="196" t="s">
        <v>125</v>
      </c>
      <c r="E593" s="33"/>
      <c r="F593" s="197" t="s">
        <v>1087</v>
      </c>
      <c r="G593" s="33"/>
      <c r="H593" s="33"/>
      <c r="I593" s="198"/>
      <c r="J593" s="33"/>
      <c r="K593" s="33"/>
      <c r="L593" s="36"/>
      <c r="M593" s="199"/>
      <c r="N593" s="200"/>
      <c r="O593" s="68"/>
      <c r="P593" s="68"/>
      <c r="Q593" s="68"/>
      <c r="R593" s="68"/>
      <c r="S593" s="68"/>
      <c r="T593" s="69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T593" s="14" t="s">
        <v>125</v>
      </c>
      <c r="AU593" s="14" t="s">
        <v>86</v>
      </c>
    </row>
    <row r="594" spans="1:65" s="2" customFormat="1" ht="16.5" customHeight="1">
      <c r="A594" s="31"/>
      <c r="B594" s="32"/>
      <c r="C594" s="183" t="s">
        <v>1088</v>
      </c>
      <c r="D594" s="183" t="s">
        <v>118</v>
      </c>
      <c r="E594" s="184" t="s">
        <v>1089</v>
      </c>
      <c r="F594" s="185" t="s">
        <v>1090</v>
      </c>
      <c r="G594" s="186" t="s">
        <v>184</v>
      </c>
      <c r="H594" s="187">
        <v>8</v>
      </c>
      <c r="I594" s="188"/>
      <c r="J594" s="189">
        <f>ROUND(I594*H594,2)</f>
        <v>0</v>
      </c>
      <c r="K594" s="185" t="s">
        <v>122</v>
      </c>
      <c r="L594" s="36"/>
      <c r="M594" s="190" t="s">
        <v>1</v>
      </c>
      <c r="N594" s="191" t="s">
        <v>42</v>
      </c>
      <c r="O594" s="68"/>
      <c r="P594" s="192">
        <f>O594*H594</f>
        <v>0</v>
      </c>
      <c r="Q594" s="192">
        <v>0</v>
      </c>
      <c r="R594" s="192">
        <f>Q594*H594</f>
        <v>0</v>
      </c>
      <c r="S594" s="192">
        <v>0</v>
      </c>
      <c r="T594" s="193">
        <f>S594*H594</f>
        <v>0</v>
      </c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R594" s="194" t="s">
        <v>123</v>
      </c>
      <c r="AT594" s="194" t="s">
        <v>118</v>
      </c>
      <c r="AU594" s="194" t="s">
        <v>86</v>
      </c>
      <c r="AY594" s="14" t="s">
        <v>115</v>
      </c>
      <c r="BE594" s="195">
        <f>IF(N594="základní",J594,0)</f>
        <v>0</v>
      </c>
      <c r="BF594" s="195">
        <f>IF(N594="snížená",J594,0)</f>
        <v>0</v>
      </c>
      <c r="BG594" s="195">
        <f>IF(N594="zákl. přenesená",J594,0)</f>
        <v>0</v>
      </c>
      <c r="BH594" s="195">
        <f>IF(N594="sníž. přenesená",J594,0)</f>
        <v>0</v>
      </c>
      <c r="BI594" s="195">
        <f>IF(N594="nulová",J594,0)</f>
        <v>0</v>
      </c>
      <c r="BJ594" s="14" t="s">
        <v>84</v>
      </c>
      <c r="BK594" s="195">
        <f>ROUND(I594*H594,2)</f>
        <v>0</v>
      </c>
      <c r="BL594" s="14" t="s">
        <v>123</v>
      </c>
      <c r="BM594" s="194" t="s">
        <v>1091</v>
      </c>
    </row>
    <row r="595" spans="1:65" s="2" customFormat="1" ht="19.5">
      <c r="A595" s="31"/>
      <c r="B595" s="32"/>
      <c r="C595" s="33"/>
      <c r="D595" s="196" t="s">
        <v>125</v>
      </c>
      <c r="E595" s="33"/>
      <c r="F595" s="197" t="s">
        <v>1092</v>
      </c>
      <c r="G595" s="33"/>
      <c r="H595" s="33"/>
      <c r="I595" s="198"/>
      <c r="J595" s="33"/>
      <c r="K595" s="33"/>
      <c r="L595" s="36"/>
      <c r="M595" s="199"/>
      <c r="N595" s="200"/>
      <c r="O595" s="68"/>
      <c r="P595" s="68"/>
      <c r="Q595" s="68"/>
      <c r="R595" s="68"/>
      <c r="S595" s="68"/>
      <c r="T595" s="69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T595" s="14" t="s">
        <v>125</v>
      </c>
      <c r="AU595" s="14" t="s">
        <v>86</v>
      </c>
    </row>
    <row r="596" spans="1:65" s="2" customFormat="1" ht="16.5" customHeight="1">
      <c r="A596" s="31"/>
      <c r="B596" s="32"/>
      <c r="C596" s="183" t="s">
        <v>1093</v>
      </c>
      <c r="D596" s="183" t="s">
        <v>118</v>
      </c>
      <c r="E596" s="184" t="s">
        <v>1094</v>
      </c>
      <c r="F596" s="185" t="s">
        <v>1095</v>
      </c>
      <c r="G596" s="186" t="s">
        <v>121</v>
      </c>
      <c r="H596" s="187">
        <v>40</v>
      </c>
      <c r="I596" s="188"/>
      <c r="J596" s="189">
        <f>ROUND(I596*H596,2)</f>
        <v>0</v>
      </c>
      <c r="K596" s="185" t="s">
        <v>122</v>
      </c>
      <c r="L596" s="36"/>
      <c r="M596" s="190" t="s">
        <v>1</v>
      </c>
      <c r="N596" s="191" t="s">
        <v>42</v>
      </c>
      <c r="O596" s="68"/>
      <c r="P596" s="192">
        <f>O596*H596</f>
        <v>0</v>
      </c>
      <c r="Q596" s="192">
        <v>0</v>
      </c>
      <c r="R596" s="192">
        <f>Q596*H596</f>
        <v>0</v>
      </c>
      <c r="S596" s="192">
        <v>0</v>
      </c>
      <c r="T596" s="193">
        <f>S596*H596</f>
        <v>0</v>
      </c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R596" s="194" t="s">
        <v>123</v>
      </c>
      <c r="AT596" s="194" t="s">
        <v>118</v>
      </c>
      <c r="AU596" s="194" t="s">
        <v>86</v>
      </c>
      <c r="AY596" s="14" t="s">
        <v>115</v>
      </c>
      <c r="BE596" s="195">
        <f>IF(N596="základní",J596,0)</f>
        <v>0</v>
      </c>
      <c r="BF596" s="195">
        <f>IF(N596="snížená",J596,0)</f>
        <v>0</v>
      </c>
      <c r="BG596" s="195">
        <f>IF(N596="zákl. přenesená",J596,0)</f>
        <v>0</v>
      </c>
      <c r="BH596" s="195">
        <f>IF(N596="sníž. přenesená",J596,0)</f>
        <v>0</v>
      </c>
      <c r="BI596" s="195">
        <f>IF(N596="nulová",J596,0)</f>
        <v>0</v>
      </c>
      <c r="BJ596" s="14" t="s">
        <v>84</v>
      </c>
      <c r="BK596" s="195">
        <f>ROUND(I596*H596,2)</f>
        <v>0</v>
      </c>
      <c r="BL596" s="14" t="s">
        <v>123</v>
      </c>
      <c r="BM596" s="194" t="s">
        <v>1096</v>
      </c>
    </row>
    <row r="597" spans="1:65" s="2" customFormat="1" ht="29.25">
      <c r="A597" s="31"/>
      <c r="B597" s="32"/>
      <c r="C597" s="33"/>
      <c r="D597" s="196" t="s">
        <v>125</v>
      </c>
      <c r="E597" s="33"/>
      <c r="F597" s="197" t="s">
        <v>1097</v>
      </c>
      <c r="G597" s="33"/>
      <c r="H597" s="33"/>
      <c r="I597" s="198"/>
      <c r="J597" s="33"/>
      <c r="K597" s="33"/>
      <c r="L597" s="36"/>
      <c r="M597" s="199"/>
      <c r="N597" s="200"/>
      <c r="O597" s="68"/>
      <c r="P597" s="68"/>
      <c r="Q597" s="68"/>
      <c r="R597" s="68"/>
      <c r="S597" s="68"/>
      <c r="T597" s="69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T597" s="14" t="s">
        <v>125</v>
      </c>
      <c r="AU597" s="14" t="s">
        <v>86</v>
      </c>
    </row>
    <row r="598" spans="1:65" s="2" customFormat="1" ht="16.5" customHeight="1">
      <c r="A598" s="31"/>
      <c r="B598" s="32"/>
      <c r="C598" s="183" t="s">
        <v>1098</v>
      </c>
      <c r="D598" s="183" t="s">
        <v>118</v>
      </c>
      <c r="E598" s="184" t="s">
        <v>1099</v>
      </c>
      <c r="F598" s="185" t="s">
        <v>1100</v>
      </c>
      <c r="G598" s="186" t="s">
        <v>121</v>
      </c>
      <c r="H598" s="187">
        <v>40</v>
      </c>
      <c r="I598" s="188"/>
      <c r="J598" s="189">
        <f>ROUND(I598*H598,2)</f>
        <v>0</v>
      </c>
      <c r="K598" s="185" t="s">
        <v>122</v>
      </c>
      <c r="L598" s="36"/>
      <c r="M598" s="190" t="s">
        <v>1</v>
      </c>
      <c r="N598" s="191" t="s">
        <v>42</v>
      </c>
      <c r="O598" s="68"/>
      <c r="P598" s="192">
        <f>O598*H598</f>
        <v>0</v>
      </c>
      <c r="Q598" s="192">
        <v>0</v>
      </c>
      <c r="R598" s="192">
        <f>Q598*H598</f>
        <v>0</v>
      </c>
      <c r="S598" s="192">
        <v>0</v>
      </c>
      <c r="T598" s="193">
        <f>S598*H598</f>
        <v>0</v>
      </c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R598" s="194" t="s">
        <v>123</v>
      </c>
      <c r="AT598" s="194" t="s">
        <v>118</v>
      </c>
      <c r="AU598" s="194" t="s">
        <v>86</v>
      </c>
      <c r="AY598" s="14" t="s">
        <v>115</v>
      </c>
      <c r="BE598" s="195">
        <f>IF(N598="základní",J598,0)</f>
        <v>0</v>
      </c>
      <c r="BF598" s="195">
        <f>IF(N598="snížená",J598,0)</f>
        <v>0</v>
      </c>
      <c r="BG598" s="195">
        <f>IF(N598="zákl. přenesená",J598,0)</f>
        <v>0</v>
      </c>
      <c r="BH598" s="195">
        <f>IF(N598="sníž. přenesená",J598,0)</f>
        <v>0</v>
      </c>
      <c r="BI598" s="195">
        <f>IF(N598="nulová",J598,0)</f>
        <v>0</v>
      </c>
      <c r="BJ598" s="14" t="s">
        <v>84</v>
      </c>
      <c r="BK598" s="195">
        <f>ROUND(I598*H598,2)</f>
        <v>0</v>
      </c>
      <c r="BL598" s="14" t="s">
        <v>123</v>
      </c>
      <c r="BM598" s="194" t="s">
        <v>1101</v>
      </c>
    </row>
    <row r="599" spans="1:65" s="2" customFormat="1" ht="29.25">
      <c r="A599" s="31"/>
      <c r="B599" s="32"/>
      <c r="C599" s="33"/>
      <c r="D599" s="196" t="s">
        <v>125</v>
      </c>
      <c r="E599" s="33"/>
      <c r="F599" s="197" t="s">
        <v>1102</v>
      </c>
      <c r="G599" s="33"/>
      <c r="H599" s="33"/>
      <c r="I599" s="198"/>
      <c r="J599" s="33"/>
      <c r="K599" s="33"/>
      <c r="L599" s="36"/>
      <c r="M599" s="199"/>
      <c r="N599" s="200"/>
      <c r="O599" s="68"/>
      <c r="P599" s="68"/>
      <c r="Q599" s="68"/>
      <c r="R599" s="68"/>
      <c r="S599" s="68"/>
      <c r="T599" s="69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T599" s="14" t="s">
        <v>125</v>
      </c>
      <c r="AU599" s="14" t="s">
        <v>86</v>
      </c>
    </row>
    <row r="600" spans="1:65" s="2" customFormat="1" ht="16.5" customHeight="1">
      <c r="A600" s="31"/>
      <c r="B600" s="32"/>
      <c r="C600" s="183" t="s">
        <v>1103</v>
      </c>
      <c r="D600" s="183" t="s">
        <v>118</v>
      </c>
      <c r="E600" s="184" t="s">
        <v>1104</v>
      </c>
      <c r="F600" s="185" t="s">
        <v>1105</v>
      </c>
      <c r="G600" s="186" t="s">
        <v>121</v>
      </c>
      <c r="H600" s="187">
        <v>40</v>
      </c>
      <c r="I600" s="188"/>
      <c r="J600" s="189">
        <f>ROUND(I600*H600,2)</f>
        <v>0</v>
      </c>
      <c r="K600" s="185" t="s">
        <v>122</v>
      </c>
      <c r="L600" s="36"/>
      <c r="M600" s="190" t="s">
        <v>1</v>
      </c>
      <c r="N600" s="191" t="s">
        <v>42</v>
      </c>
      <c r="O600" s="68"/>
      <c r="P600" s="192">
        <f>O600*H600</f>
        <v>0</v>
      </c>
      <c r="Q600" s="192">
        <v>0</v>
      </c>
      <c r="R600" s="192">
        <f>Q600*H600</f>
        <v>0</v>
      </c>
      <c r="S600" s="192">
        <v>0</v>
      </c>
      <c r="T600" s="193">
        <f>S600*H600</f>
        <v>0</v>
      </c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R600" s="194" t="s">
        <v>123</v>
      </c>
      <c r="AT600" s="194" t="s">
        <v>118</v>
      </c>
      <c r="AU600" s="194" t="s">
        <v>86</v>
      </c>
      <c r="AY600" s="14" t="s">
        <v>115</v>
      </c>
      <c r="BE600" s="195">
        <f>IF(N600="základní",J600,0)</f>
        <v>0</v>
      </c>
      <c r="BF600" s="195">
        <f>IF(N600="snížená",J600,0)</f>
        <v>0</v>
      </c>
      <c r="BG600" s="195">
        <f>IF(N600="zákl. přenesená",J600,0)</f>
        <v>0</v>
      </c>
      <c r="BH600" s="195">
        <f>IF(N600="sníž. přenesená",J600,0)</f>
        <v>0</v>
      </c>
      <c r="BI600" s="195">
        <f>IF(N600="nulová",J600,0)</f>
        <v>0</v>
      </c>
      <c r="BJ600" s="14" t="s">
        <v>84</v>
      </c>
      <c r="BK600" s="195">
        <f>ROUND(I600*H600,2)</f>
        <v>0</v>
      </c>
      <c r="BL600" s="14" t="s">
        <v>123</v>
      </c>
      <c r="BM600" s="194" t="s">
        <v>1106</v>
      </c>
    </row>
    <row r="601" spans="1:65" s="2" customFormat="1" ht="29.25">
      <c r="A601" s="31"/>
      <c r="B601" s="32"/>
      <c r="C601" s="33"/>
      <c r="D601" s="196" t="s">
        <v>125</v>
      </c>
      <c r="E601" s="33"/>
      <c r="F601" s="197" t="s">
        <v>1107</v>
      </c>
      <c r="G601" s="33"/>
      <c r="H601" s="33"/>
      <c r="I601" s="198"/>
      <c r="J601" s="33"/>
      <c r="K601" s="33"/>
      <c r="L601" s="36"/>
      <c r="M601" s="199"/>
      <c r="N601" s="200"/>
      <c r="O601" s="68"/>
      <c r="P601" s="68"/>
      <c r="Q601" s="68"/>
      <c r="R601" s="68"/>
      <c r="S601" s="68"/>
      <c r="T601" s="69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T601" s="14" t="s">
        <v>125</v>
      </c>
      <c r="AU601" s="14" t="s">
        <v>86</v>
      </c>
    </row>
    <row r="602" spans="1:65" s="2" customFormat="1" ht="16.5" customHeight="1">
      <c r="A602" s="31"/>
      <c r="B602" s="32"/>
      <c r="C602" s="183" t="s">
        <v>1108</v>
      </c>
      <c r="D602" s="183" t="s">
        <v>118</v>
      </c>
      <c r="E602" s="184" t="s">
        <v>1109</v>
      </c>
      <c r="F602" s="185" t="s">
        <v>1110</v>
      </c>
      <c r="G602" s="186" t="s">
        <v>184</v>
      </c>
      <c r="H602" s="187">
        <v>24</v>
      </c>
      <c r="I602" s="188"/>
      <c r="J602" s="189">
        <f>ROUND(I602*H602,2)</f>
        <v>0</v>
      </c>
      <c r="K602" s="185" t="s">
        <v>122</v>
      </c>
      <c r="L602" s="36"/>
      <c r="M602" s="190" t="s">
        <v>1</v>
      </c>
      <c r="N602" s="191" t="s">
        <v>42</v>
      </c>
      <c r="O602" s="68"/>
      <c r="P602" s="192">
        <f>O602*H602</f>
        <v>0</v>
      </c>
      <c r="Q602" s="192">
        <v>0</v>
      </c>
      <c r="R602" s="192">
        <f>Q602*H602</f>
        <v>0</v>
      </c>
      <c r="S602" s="192">
        <v>0</v>
      </c>
      <c r="T602" s="193">
        <f>S602*H602</f>
        <v>0</v>
      </c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R602" s="194" t="s">
        <v>123</v>
      </c>
      <c r="AT602" s="194" t="s">
        <v>118</v>
      </c>
      <c r="AU602" s="194" t="s">
        <v>86</v>
      </c>
      <c r="AY602" s="14" t="s">
        <v>115</v>
      </c>
      <c r="BE602" s="195">
        <f>IF(N602="základní",J602,0)</f>
        <v>0</v>
      </c>
      <c r="BF602" s="195">
        <f>IF(N602="snížená",J602,0)</f>
        <v>0</v>
      </c>
      <c r="BG602" s="195">
        <f>IF(N602="zákl. přenesená",J602,0)</f>
        <v>0</v>
      </c>
      <c r="BH602" s="195">
        <f>IF(N602="sníž. přenesená",J602,0)</f>
        <v>0</v>
      </c>
      <c r="BI602" s="195">
        <f>IF(N602="nulová",J602,0)</f>
        <v>0</v>
      </c>
      <c r="BJ602" s="14" t="s">
        <v>84</v>
      </c>
      <c r="BK602" s="195">
        <f>ROUND(I602*H602,2)</f>
        <v>0</v>
      </c>
      <c r="BL602" s="14" t="s">
        <v>123</v>
      </c>
      <c r="BM602" s="194" t="s">
        <v>1111</v>
      </c>
    </row>
    <row r="603" spans="1:65" s="2" customFormat="1" ht="19.5">
      <c r="A603" s="31"/>
      <c r="B603" s="32"/>
      <c r="C603" s="33"/>
      <c r="D603" s="196" t="s">
        <v>125</v>
      </c>
      <c r="E603" s="33"/>
      <c r="F603" s="197" t="s">
        <v>1112</v>
      </c>
      <c r="G603" s="33"/>
      <c r="H603" s="33"/>
      <c r="I603" s="198"/>
      <c r="J603" s="33"/>
      <c r="K603" s="33"/>
      <c r="L603" s="36"/>
      <c r="M603" s="199"/>
      <c r="N603" s="200"/>
      <c r="O603" s="68"/>
      <c r="P603" s="68"/>
      <c r="Q603" s="68"/>
      <c r="R603" s="68"/>
      <c r="S603" s="68"/>
      <c r="T603" s="69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T603" s="14" t="s">
        <v>125</v>
      </c>
      <c r="AU603" s="14" t="s">
        <v>86</v>
      </c>
    </row>
    <row r="604" spans="1:65" s="2" customFormat="1" ht="16.5" customHeight="1">
      <c r="A604" s="31"/>
      <c r="B604" s="32"/>
      <c r="C604" s="183" t="s">
        <v>1113</v>
      </c>
      <c r="D604" s="183" t="s">
        <v>118</v>
      </c>
      <c r="E604" s="184" t="s">
        <v>1114</v>
      </c>
      <c r="F604" s="185" t="s">
        <v>1115</v>
      </c>
      <c r="G604" s="186" t="s">
        <v>184</v>
      </c>
      <c r="H604" s="187">
        <v>16</v>
      </c>
      <c r="I604" s="188"/>
      <c r="J604" s="189">
        <f>ROUND(I604*H604,2)</f>
        <v>0</v>
      </c>
      <c r="K604" s="185" t="s">
        <v>122</v>
      </c>
      <c r="L604" s="36"/>
      <c r="M604" s="190" t="s">
        <v>1</v>
      </c>
      <c r="N604" s="191" t="s">
        <v>42</v>
      </c>
      <c r="O604" s="68"/>
      <c r="P604" s="192">
        <f>O604*H604</f>
        <v>0</v>
      </c>
      <c r="Q604" s="192">
        <v>0</v>
      </c>
      <c r="R604" s="192">
        <f>Q604*H604</f>
        <v>0</v>
      </c>
      <c r="S604" s="192">
        <v>0</v>
      </c>
      <c r="T604" s="193">
        <f>S604*H604</f>
        <v>0</v>
      </c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R604" s="194" t="s">
        <v>123</v>
      </c>
      <c r="AT604" s="194" t="s">
        <v>118</v>
      </c>
      <c r="AU604" s="194" t="s">
        <v>86</v>
      </c>
      <c r="AY604" s="14" t="s">
        <v>115</v>
      </c>
      <c r="BE604" s="195">
        <f>IF(N604="základní",J604,0)</f>
        <v>0</v>
      </c>
      <c r="BF604" s="195">
        <f>IF(N604="snížená",J604,0)</f>
        <v>0</v>
      </c>
      <c r="BG604" s="195">
        <f>IF(N604="zákl. přenesená",J604,0)</f>
        <v>0</v>
      </c>
      <c r="BH604" s="195">
        <f>IF(N604="sníž. přenesená",J604,0)</f>
        <v>0</v>
      </c>
      <c r="BI604" s="195">
        <f>IF(N604="nulová",J604,0)</f>
        <v>0</v>
      </c>
      <c r="BJ604" s="14" t="s">
        <v>84</v>
      </c>
      <c r="BK604" s="195">
        <f>ROUND(I604*H604,2)</f>
        <v>0</v>
      </c>
      <c r="BL604" s="14" t="s">
        <v>123</v>
      </c>
      <c r="BM604" s="194" t="s">
        <v>1116</v>
      </c>
    </row>
    <row r="605" spans="1:65" s="2" customFormat="1" ht="19.5">
      <c r="A605" s="31"/>
      <c r="B605" s="32"/>
      <c r="C605" s="33"/>
      <c r="D605" s="196" t="s">
        <v>125</v>
      </c>
      <c r="E605" s="33"/>
      <c r="F605" s="197" t="s">
        <v>1117</v>
      </c>
      <c r="G605" s="33"/>
      <c r="H605" s="33"/>
      <c r="I605" s="198"/>
      <c r="J605" s="33"/>
      <c r="K605" s="33"/>
      <c r="L605" s="36"/>
      <c r="M605" s="199"/>
      <c r="N605" s="200"/>
      <c r="O605" s="68"/>
      <c r="P605" s="68"/>
      <c r="Q605" s="68"/>
      <c r="R605" s="68"/>
      <c r="S605" s="68"/>
      <c r="T605" s="69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T605" s="14" t="s">
        <v>125</v>
      </c>
      <c r="AU605" s="14" t="s">
        <v>86</v>
      </c>
    </row>
    <row r="606" spans="1:65" s="2" customFormat="1" ht="16.5" customHeight="1">
      <c r="A606" s="31"/>
      <c r="B606" s="32"/>
      <c r="C606" s="183" t="s">
        <v>1118</v>
      </c>
      <c r="D606" s="183" t="s">
        <v>118</v>
      </c>
      <c r="E606" s="184" t="s">
        <v>1119</v>
      </c>
      <c r="F606" s="185" t="s">
        <v>1120</v>
      </c>
      <c r="G606" s="186" t="s">
        <v>184</v>
      </c>
      <c r="H606" s="187">
        <v>16</v>
      </c>
      <c r="I606" s="188"/>
      <c r="J606" s="189">
        <f>ROUND(I606*H606,2)</f>
        <v>0</v>
      </c>
      <c r="K606" s="185" t="s">
        <v>122</v>
      </c>
      <c r="L606" s="36"/>
      <c r="M606" s="190" t="s">
        <v>1</v>
      </c>
      <c r="N606" s="191" t="s">
        <v>42</v>
      </c>
      <c r="O606" s="68"/>
      <c r="P606" s="192">
        <f>O606*H606</f>
        <v>0</v>
      </c>
      <c r="Q606" s="192">
        <v>0</v>
      </c>
      <c r="R606" s="192">
        <f>Q606*H606</f>
        <v>0</v>
      </c>
      <c r="S606" s="192">
        <v>0</v>
      </c>
      <c r="T606" s="193">
        <f>S606*H606</f>
        <v>0</v>
      </c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R606" s="194" t="s">
        <v>123</v>
      </c>
      <c r="AT606" s="194" t="s">
        <v>118</v>
      </c>
      <c r="AU606" s="194" t="s">
        <v>86</v>
      </c>
      <c r="AY606" s="14" t="s">
        <v>115</v>
      </c>
      <c r="BE606" s="195">
        <f>IF(N606="základní",J606,0)</f>
        <v>0</v>
      </c>
      <c r="BF606" s="195">
        <f>IF(N606="snížená",J606,0)</f>
        <v>0</v>
      </c>
      <c r="BG606" s="195">
        <f>IF(N606="zákl. přenesená",J606,0)</f>
        <v>0</v>
      </c>
      <c r="BH606" s="195">
        <f>IF(N606="sníž. přenesená",J606,0)</f>
        <v>0</v>
      </c>
      <c r="BI606" s="195">
        <f>IF(N606="nulová",J606,0)</f>
        <v>0</v>
      </c>
      <c r="BJ606" s="14" t="s">
        <v>84</v>
      </c>
      <c r="BK606" s="195">
        <f>ROUND(I606*H606,2)</f>
        <v>0</v>
      </c>
      <c r="BL606" s="14" t="s">
        <v>123</v>
      </c>
      <c r="BM606" s="194" t="s">
        <v>1121</v>
      </c>
    </row>
    <row r="607" spans="1:65" s="2" customFormat="1" ht="19.5">
      <c r="A607" s="31"/>
      <c r="B607" s="32"/>
      <c r="C607" s="33"/>
      <c r="D607" s="196" t="s">
        <v>125</v>
      </c>
      <c r="E607" s="33"/>
      <c r="F607" s="197" t="s">
        <v>1122</v>
      </c>
      <c r="G607" s="33"/>
      <c r="H607" s="33"/>
      <c r="I607" s="198"/>
      <c r="J607" s="33"/>
      <c r="K607" s="33"/>
      <c r="L607" s="36"/>
      <c r="M607" s="199"/>
      <c r="N607" s="200"/>
      <c r="O607" s="68"/>
      <c r="P607" s="68"/>
      <c r="Q607" s="68"/>
      <c r="R607" s="68"/>
      <c r="S607" s="68"/>
      <c r="T607" s="69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T607" s="14" t="s">
        <v>125</v>
      </c>
      <c r="AU607" s="14" t="s">
        <v>86</v>
      </c>
    </row>
    <row r="608" spans="1:65" s="2" customFormat="1" ht="16.5" customHeight="1">
      <c r="A608" s="31"/>
      <c r="B608" s="32"/>
      <c r="C608" s="183" t="s">
        <v>1123</v>
      </c>
      <c r="D608" s="183" t="s">
        <v>118</v>
      </c>
      <c r="E608" s="184" t="s">
        <v>1124</v>
      </c>
      <c r="F608" s="185" t="s">
        <v>1125</v>
      </c>
      <c r="G608" s="186" t="s">
        <v>184</v>
      </c>
      <c r="H608" s="187">
        <v>16</v>
      </c>
      <c r="I608" s="188"/>
      <c r="J608" s="189">
        <f>ROUND(I608*H608,2)</f>
        <v>0</v>
      </c>
      <c r="K608" s="185" t="s">
        <v>122</v>
      </c>
      <c r="L608" s="36"/>
      <c r="M608" s="190" t="s">
        <v>1</v>
      </c>
      <c r="N608" s="191" t="s">
        <v>42</v>
      </c>
      <c r="O608" s="68"/>
      <c r="P608" s="192">
        <f>O608*H608</f>
        <v>0</v>
      </c>
      <c r="Q608" s="192">
        <v>0</v>
      </c>
      <c r="R608" s="192">
        <f>Q608*H608</f>
        <v>0</v>
      </c>
      <c r="S608" s="192">
        <v>0</v>
      </c>
      <c r="T608" s="193">
        <f>S608*H608</f>
        <v>0</v>
      </c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R608" s="194" t="s">
        <v>123</v>
      </c>
      <c r="AT608" s="194" t="s">
        <v>118</v>
      </c>
      <c r="AU608" s="194" t="s">
        <v>86</v>
      </c>
      <c r="AY608" s="14" t="s">
        <v>115</v>
      </c>
      <c r="BE608" s="195">
        <f>IF(N608="základní",J608,0)</f>
        <v>0</v>
      </c>
      <c r="BF608" s="195">
        <f>IF(N608="snížená",J608,0)</f>
        <v>0</v>
      </c>
      <c r="BG608" s="195">
        <f>IF(N608="zákl. přenesená",J608,0)</f>
        <v>0</v>
      </c>
      <c r="BH608" s="195">
        <f>IF(N608="sníž. přenesená",J608,0)</f>
        <v>0</v>
      </c>
      <c r="BI608" s="195">
        <f>IF(N608="nulová",J608,0)</f>
        <v>0</v>
      </c>
      <c r="BJ608" s="14" t="s">
        <v>84</v>
      </c>
      <c r="BK608" s="195">
        <f>ROUND(I608*H608,2)</f>
        <v>0</v>
      </c>
      <c r="BL608" s="14" t="s">
        <v>123</v>
      </c>
      <c r="BM608" s="194" t="s">
        <v>1126</v>
      </c>
    </row>
    <row r="609" spans="1:65" s="2" customFormat="1" ht="19.5">
      <c r="A609" s="31"/>
      <c r="B609" s="32"/>
      <c r="C609" s="33"/>
      <c r="D609" s="196" t="s">
        <v>125</v>
      </c>
      <c r="E609" s="33"/>
      <c r="F609" s="197" t="s">
        <v>1127</v>
      </c>
      <c r="G609" s="33"/>
      <c r="H609" s="33"/>
      <c r="I609" s="198"/>
      <c r="J609" s="33"/>
      <c r="K609" s="33"/>
      <c r="L609" s="36"/>
      <c r="M609" s="199"/>
      <c r="N609" s="200"/>
      <c r="O609" s="68"/>
      <c r="P609" s="68"/>
      <c r="Q609" s="68"/>
      <c r="R609" s="68"/>
      <c r="S609" s="68"/>
      <c r="T609" s="69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T609" s="14" t="s">
        <v>125</v>
      </c>
      <c r="AU609" s="14" t="s">
        <v>86</v>
      </c>
    </row>
    <row r="610" spans="1:65" s="2" customFormat="1" ht="16.5" customHeight="1">
      <c r="A610" s="31"/>
      <c r="B610" s="32"/>
      <c r="C610" s="183" t="s">
        <v>1128</v>
      </c>
      <c r="D610" s="183" t="s">
        <v>118</v>
      </c>
      <c r="E610" s="184" t="s">
        <v>1129</v>
      </c>
      <c r="F610" s="185" t="s">
        <v>1130</v>
      </c>
      <c r="G610" s="186" t="s">
        <v>184</v>
      </c>
      <c r="H610" s="187">
        <v>24</v>
      </c>
      <c r="I610" s="188"/>
      <c r="J610" s="189">
        <f>ROUND(I610*H610,2)</f>
        <v>0</v>
      </c>
      <c r="K610" s="185" t="s">
        <v>122</v>
      </c>
      <c r="L610" s="36"/>
      <c r="M610" s="190" t="s">
        <v>1</v>
      </c>
      <c r="N610" s="191" t="s">
        <v>42</v>
      </c>
      <c r="O610" s="68"/>
      <c r="P610" s="192">
        <f>O610*H610</f>
        <v>0</v>
      </c>
      <c r="Q610" s="192">
        <v>0</v>
      </c>
      <c r="R610" s="192">
        <f>Q610*H610</f>
        <v>0</v>
      </c>
      <c r="S610" s="192">
        <v>0</v>
      </c>
      <c r="T610" s="193">
        <f>S610*H610</f>
        <v>0</v>
      </c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R610" s="194" t="s">
        <v>123</v>
      </c>
      <c r="AT610" s="194" t="s">
        <v>118</v>
      </c>
      <c r="AU610" s="194" t="s">
        <v>86</v>
      </c>
      <c r="AY610" s="14" t="s">
        <v>115</v>
      </c>
      <c r="BE610" s="195">
        <f>IF(N610="základní",J610,0)</f>
        <v>0</v>
      </c>
      <c r="BF610" s="195">
        <f>IF(N610="snížená",J610,0)</f>
        <v>0</v>
      </c>
      <c r="BG610" s="195">
        <f>IF(N610="zákl. přenesená",J610,0)</f>
        <v>0</v>
      </c>
      <c r="BH610" s="195">
        <f>IF(N610="sníž. přenesená",J610,0)</f>
        <v>0</v>
      </c>
      <c r="BI610" s="195">
        <f>IF(N610="nulová",J610,0)</f>
        <v>0</v>
      </c>
      <c r="BJ610" s="14" t="s">
        <v>84</v>
      </c>
      <c r="BK610" s="195">
        <f>ROUND(I610*H610,2)</f>
        <v>0</v>
      </c>
      <c r="BL610" s="14" t="s">
        <v>123</v>
      </c>
      <c r="BM610" s="194" t="s">
        <v>1131</v>
      </c>
    </row>
    <row r="611" spans="1:65" s="2" customFormat="1" ht="19.5">
      <c r="A611" s="31"/>
      <c r="B611" s="32"/>
      <c r="C611" s="33"/>
      <c r="D611" s="196" t="s">
        <v>125</v>
      </c>
      <c r="E611" s="33"/>
      <c r="F611" s="197" t="s">
        <v>1132</v>
      </c>
      <c r="G611" s="33"/>
      <c r="H611" s="33"/>
      <c r="I611" s="198"/>
      <c r="J611" s="33"/>
      <c r="K611" s="33"/>
      <c r="L611" s="36"/>
      <c r="M611" s="199"/>
      <c r="N611" s="200"/>
      <c r="O611" s="68"/>
      <c r="P611" s="68"/>
      <c r="Q611" s="68"/>
      <c r="R611" s="68"/>
      <c r="S611" s="68"/>
      <c r="T611" s="69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T611" s="14" t="s">
        <v>125</v>
      </c>
      <c r="AU611" s="14" t="s">
        <v>86</v>
      </c>
    </row>
    <row r="612" spans="1:65" s="2" customFormat="1" ht="16.5" customHeight="1">
      <c r="A612" s="31"/>
      <c r="B612" s="32"/>
      <c r="C612" s="183" t="s">
        <v>1133</v>
      </c>
      <c r="D612" s="183" t="s">
        <v>118</v>
      </c>
      <c r="E612" s="184" t="s">
        <v>1134</v>
      </c>
      <c r="F612" s="185" t="s">
        <v>1135</v>
      </c>
      <c r="G612" s="186" t="s">
        <v>184</v>
      </c>
      <c r="H612" s="187">
        <v>24</v>
      </c>
      <c r="I612" s="188"/>
      <c r="J612" s="189">
        <f>ROUND(I612*H612,2)</f>
        <v>0</v>
      </c>
      <c r="K612" s="185" t="s">
        <v>122</v>
      </c>
      <c r="L612" s="36"/>
      <c r="M612" s="190" t="s">
        <v>1</v>
      </c>
      <c r="N612" s="191" t="s">
        <v>42</v>
      </c>
      <c r="O612" s="68"/>
      <c r="P612" s="192">
        <f>O612*H612</f>
        <v>0</v>
      </c>
      <c r="Q612" s="192">
        <v>0</v>
      </c>
      <c r="R612" s="192">
        <f>Q612*H612</f>
        <v>0</v>
      </c>
      <c r="S612" s="192">
        <v>0</v>
      </c>
      <c r="T612" s="193">
        <f>S612*H612</f>
        <v>0</v>
      </c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R612" s="194" t="s">
        <v>123</v>
      </c>
      <c r="AT612" s="194" t="s">
        <v>118</v>
      </c>
      <c r="AU612" s="194" t="s">
        <v>86</v>
      </c>
      <c r="AY612" s="14" t="s">
        <v>115</v>
      </c>
      <c r="BE612" s="195">
        <f>IF(N612="základní",J612,0)</f>
        <v>0</v>
      </c>
      <c r="BF612" s="195">
        <f>IF(N612="snížená",J612,0)</f>
        <v>0</v>
      </c>
      <c r="BG612" s="195">
        <f>IF(N612="zákl. přenesená",J612,0)</f>
        <v>0</v>
      </c>
      <c r="BH612" s="195">
        <f>IF(N612="sníž. přenesená",J612,0)</f>
        <v>0</v>
      </c>
      <c r="BI612" s="195">
        <f>IF(N612="nulová",J612,0)</f>
        <v>0</v>
      </c>
      <c r="BJ612" s="14" t="s">
        <v>84</v>
      </c>
      <c r="BK612" s="195">
        <f>ROUND(I612*H612,2)</f>
        <v>0</v>
      </c>
      <c r="BL612" s="14" t="s">
        <v>123</v>
      </c>
      <c r="BM612" s="194" t="s">
        <v>1136</v>
      </c>
    </row>
    <row r="613" spans="1:65" s="2" customFormat="1" ht="19.5">
      <c r="A613" s="31"/>
      <c r="B613" s="32"/>
      <c r="C613" s="33"/>
      <c r="D613" s="196" t="s">
        <v>125</v>
      </c>
      <c r="E613" s="33"/>
      <c r="F613" s="197" t="s">
        <v>1137</v>
      </c>
      <c r="G613" s="33"/>
      <c r="H613" s="33"/>
      <c r="I613" s="198"/>
      <c r="J613" s="33"/>
      <c r="K613" s="33"/>
      <c r="L613" s="36"/>
      <c r="M613" s="199"/>
      <c r="N613" s="200"/>
      <c r="O613" s="68"/>
      <c r="P613" s="68"/>
      <c r="Q613" s="68"/>
      <c r="R613" s="68"/>
      <c r="S613" s="68"/>
      <c r="T613" s="69"/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T613" s="14" t="s">
        <v>125</v>
      </c>
      <c r="AU613" s="14" t="s">
        <v>86</v>
      </c>
    </row>
    <row r="614" spans="1:65" s="2" customFormat="1" ht="16.5" customHeight="1">
      <c r="A614" s="31"/>
      <c r="B614" s="32"/>
      <c r="C614" s="183" t="s">
        <v>1138</v>
      </c>
      <c r="D614" s="183" t="s">
        <v>118</v>
      </c>
      <c r="E614" s="184" t="s">
        <v>1139</v>
      </c>
      <c r="F614" s="185" t="s">
        <v>1140</v>
      </c>
      <c r="G614" s="186" t="s">
        <v>184</v>
      </c>
      <c r="H614" s="187">
        <v>80</v>
      </c>
      <c r="I614" s="188"/>
      <c r="J614" s="189">
        <f>ROUND(I614*H614,2)</f>
        <v>0</v>
      </c>
      <c r="K614" s="185" t="s">
        <v>122</v>
      </c>
      <c r="L614" s="36"/>
      <c r="M614" s="190" t="s">
        <v>1</v>
      </c>
      <c r="N614" s="191" t="s">
        <v>42</v>
      </c>
      <c r="O614" s="68"/>
      <c r="P614" s="192">
        <f>O614*H614</f>
        <v>0</v>
      </c>
      <c r="Q614" s="192">
        <v>0</v>
      </c>
      <c r="R614" s="192">
        <f>Q614*H614</f>
        <v>0</v>
      </c>
      <c r="S614" s="192">
        <v>0</v>
      </c>
      <c r="T614" s="193">
        <f>S614*H614</f>
        <v>0</v>
      </c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R614" s="194" t="s">
        <v>123</v>
      </c>
      <c r="AT614" s="194" t="s">
        <v>118</v>
      </c>
      <c r="AU614" s="194" t="s">
        <v>86</v>
      </c>
      <c r="AY614" s="14" t="s">
        <v>115</v>
      </c>
      <c r="BE614" s="195">
        <f>IF(N614="základní",J614,0)</f>
        <v>0</v>
      </c>
      <c r="BF614" s="195">
        <f>IF(N614="snížená",J614,0)</f>
        <v>0</v>
      </c>
      <c r="BG614" s="195">
        <f>IF(N614="zákl. přenesená",J614,0)</f>
        <v>0</v>
      </c>
      <c r="BH614" s="195">
        <f>IF(N614="sníž. přenesená",J614,0)</f>
        <v>0</v>
      </c>
      <c r="BI614" s="195">
        <f>IF(N614="nulová",J614,0)</f>
        <v>0</v>
      </c>
      <c r="BJ614" s="14" t="s">
        <v>84</v>
      </c>
      <c r="BK614" s="195">
        <f>ROUND(I614*H614,2)</f>
        <v>0</v>
      </c>
      <c r="BL614" s="14" t="s">
        <v>123</v>
      </c>
      <c r="BM614" s="194" t="s">
        <v>1141</v>
      </c>
    </row>
    <row r="615" spans="1:65" s="2" customFormat="1" ht="19.5">
      <c r="A615" s="31"/>
      <c r="B615" s="32"/>
      <c r="C615" s="33"/>
      <c r="D615" s="196" t="s">
        <v>125</v>
      </c>
      <c r="E615" s="33"/>
      <c r="F615" s="197" t="s">
        <v>1142</v>
      </c>
      <c r="G615" s="33"/>
      <c r="H615" s="33"/>
      <c r="I615" s="198"/>
      <c r="J615" s="33"/>
      <c r="K615" s="33"/>
      <c r="L615" s="36"/>
      <c r="M615" s="199"/>
      <c r="N615" s="200"/>
      <c r="O615" s="68"/>
      <c r="P615" s="68"/>
      <c r="Q615" s="68"/>
      <c r="R615" s="68"/>
      <c r="S615" s="68"/>
      <c r="T615" s="69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T615" s="14" t="s">
        <v>125</v>
      </c>
      <c r="AU615" s="14" t="s">
        <v>86</v>
      </c>
    </row>
    <row r="616" spans="1:65" s="2" customFormat="1" ht="16.5" customHeight="1">
      <c r="A616" s="31"/>
      <c r="B616" s="32"/>
      <c r="C616" s="183" t="s">
        <v>1143</v>
      </c>
      <c r="D616" s="183" t="s">
        <v>118</v>
      </c>
      <c r="E616" s="184" t="s">
        <v>1144</v>
      </c>
      <c r="F616" s="185" t="s">
        <v>1145</v>
      </c>
      <c r="G616" s="186" t="s">
        <v>184</v>
      </c>
      <c r="H616" s="187">
        <v>40</v>
      </c>
      <c r="I616" s="188"/>
      <c r="J616" s="189">
        <f>ROUND(I616*H616,2)</f>
        <v>0</v>
      </c>
      <c r="K616" s="185" t="s">
        <v>122</v>
      </c>
      <c r="L616" s="36"/>
      <c r="M616" s="190" t="s">
        <v>1</v>
      </c>
      <c r="N616" s="191" t="s">
        <v>42</v>
      </c>
      <c r="O616" s="68"/>
      <c r="P616" s="192">
        <f>O616*H616</f>
        <v>0</v>
      </c>
      <c r="Q616" s="192">
        <v>0</v>
      </c>
      <c r="R616" s="192">
        <f>Q616*H616</f>
        <v>0</v>
      </c>
      <c r="S616" s="192">
        <v>0</v>
      </c>
      <c r="T616" s="193">
        <f>S616*H616</f>
        <v>0</v>
      </c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R616" s="194" t="s">
        <v>123</v>
      </c>
      <c r="AT616" s="194" t="s">
        <v>118</v>
      </c>
      <c r="AU616" s="194" t="s">
        <v>86</v>
      </c>
      <c r="AY616" s="14" t="s">
        <v>115</v>
      </c>
      <c r="BE616" s="195">
        <f>IF(N616="základní",J616,0)</f>
        <v>0</v>
      </c>
      <c r="BF616" s="195">
        <f>IF(N616="snížená",J616,0)</f>
        <v>0</v>
      </c>
      <c r="BG616" s="195">
        <f>IF(N616="zákl. přenesená",J616,0)</f>
        <v>0</v>
      </c>
      <c r="BH616" s="195">
        <f>IF(N616="sníž. přenesená",J616,0)</f>
        <v>0</v>
      </c>
      <c r="BI616" s="195">
        <f>IF(N616="nulová",J616,0)</f>
        <v>0</v>
      </c>
      <c r="BJ616" s="14" t="s">
        <v>84</v>
      </c>
      <c r="BK616" s="195">
        <f>ROUND(I616*H616,2)</f>
        <v>0</v>
      </c>
      <c r="BL616" s="14" t="s">
        <v>123</v>
      </c>
      <c r="BM616" s="194" t="s">
        <v>1146</v>
      </c>
    </row>
    <row r="617" spans="1:65" s="2" customFormat="1" ht="19.5">
      <c r="A617" s="31"/>
      <c r="B617" s="32"/>
      <c r="C617" s="33"/>
      <c r="D617" s="196" t="s">
        <v>125</v>
      </c>
      <c r="E617" s="33"/>
      <c r="F617" s="197" t="s">
        <v>1147</v>
      </c>
      <c r="G617" s="33"/>
      <c r="H617" s="33"/>
      <c r="I617" s="198"/>
      <c r="J617" s="33"/>
      <c r="K617" s="33"/>
      <c r="L617" s="36"/>
      <c r="M617" s="199"/>
      <c r="N617" s="200"/>
      <c r="O617" s="68"/>
      <c r="P617" s="68"/>
      <c r="Q617" s="68"/>
      <c r="R617" s="68"/>
      <c r="S617" s="68"/>
      <c r="T617" s="69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T617" s="14" t="s">
        <v>125</v>
      </c>
      <c r="AU617" s="14" t="s">
        <v>86</v>
      </c>
    </row>
    <row r="618" spans="1:65" s="2" customFormat="1" ht="16.5" customHeight="1">
      <c r="A618" s="31"/>
      <c r="B618" s="32"/>
      <c r="C618" s="183" t="s">
        <v>1148</v>
      </c>
      <c r="D618" s="183" t="s">
        <v>118</v>
      </c>
      <c r="E618" s="184" t="s">
        <v>1149</v>
      </c>
      <c r="F618" s="185" t="s">
        <v>1150</v>
      </c>
      <c r="G618" s="186" t="s">
        <v>184</v>
      </c>
      <c r="H618" s="187">
        <v>8</v>
      </c>
      <c r="I618" s="188"/>
      <c r="J618" s="189">
        <f>ROUND(I618*H618,2)</f>
        <v>0</v>
      </c>
      <c r="K618" s="185" t="s">
        <v>122</v>
      </c>
      <c r="L618" s="36"/>
      <c r="M618" s="190" t="s">
        <v>1</v>
      </c>
      <c r="N618" s="191" t="s">
        <v>42</v>
      </c>
      <c r="O618" s="68"/>
      <c r="P618" s="192">
        <f>O618*H618</f>
        <v>0</v>
      </c>
      <c r="Q618" s="192">
        <v>0</v>
      </c>
      <c r="R618" s="192">
        <f>Q618*H618</f>
        <v>0</v>
      </c>
      <c r="S618" s="192">
        <v>0</v>
      </c>
      <c r="T618" s="193">
        <f>S618*H618</f>
        <v>0</v>
      </c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R618" s="194" t="s">
        <v>123</v>
      </c>
      <c r="AT618" s="194" t="s">
        <v>118</v>
      </c>
      <c r="AU618" s="194" t="s">
        <v>86</v>
      </c>
      <c r="AY618" s="14" t="s">
        <v>115</v>
      </c>
      <c r="BE618" s="195">
        <f>IF(N618="základní",J618,0)</f>
        <v>0</v>
      </c>
      <c r="BF618" s="195">
        <f>IF(N618="snížená",J618,0)</f>
        <v>0</v>
      </c>
      <c r="BG618" s="195">
        <f>IF(N618="zákl. přenesená",J618,0)</f>
        <v>0</v>
      </c>
      <c r="BH618" s="195">
        <f>IF(N618="sníž. přenesená",J618,0)</f>
        <v>0</v>
      </c>
      <c r="BI618" s="195">
        <f>IF(N618="nulová",J618,0)</f>
        <v>0</v>
      </c>
      <c r="BJ618" s="14" t="s">
        <v>84</v>
      </c>
      <c r="BK618" s="195">
        <f>ROUND(I618*H618,2)</f>
        <v>0</v>
      </c>
      <c r="BL618" s="14" t="s">
        <v>123</v>
      </c>
      <c r="BM618" s="194" t="s">
        <v>1151</v>
      </c>
    </row>
    <row r="619" spans="1:65" s="2" customFormat="1" ht="29.25">
      <c r="A619" s="31"/>
      <c r="B619" s="32"/>
      <c r="C619" s="33"/>
      <c r="D619" s="196" t="s">
        <v>125</v>
      </c>
      <c r="E619" s="33"/>
      <c r="F619" s="197" t="s">
        <v>1152</v>
      </c>
      <c r="G619" s="33"/>
      <c r="H619" s="33"/>
      <c r="I619" s="198"/>
      <c r="J619" s="33"/>
      <c r="K619" s="33"/>
      <c r="L619" s="36"/>
      <c r="M619" s="199"/>
      <c r="N619" s="200"/>
      <c r="O619" s="68"/>
      <c r="P619" s="68"/>
      <c r="Q619" s="68"/>
      <c r="R619" s="68"/>
      <c r="S619" s="68"/>
      <c r="T619" s="69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T619" s="14" t="s">
        <v>125</v>
      </c>
      <c r="AU619" s="14" t="s">
        <v>86</v>
      </c>
    </row>
    <row r="620" spans="1:65" s="2" customFormat="1" ht="16.5" customHeight="1">
      <c r="A620" s="31"/>
      <c r="B620" s="32"/>
      <c r="C620" s="183" t="s">
        <v>1153</v>
      </c>
      <c r="D620" s="183" t="s">
        <v>118</v>
      </c>
      <c r="E620" s="184" t="s">
        <v>1154</v>
      </c>
      <c r="F620" s="185" t="s">
        <v>1155</v>
      </c>
      <c r="G620" s="186" t="s">
        <v>184</v>
      </c>
      <c r="H620" s="187">
        <v>8</v>
      </c>
      <c r="I620" s="188"/>
      <c r="J620" s="189">
        <f>ROUND(I620*H620,2)</f>
        <v>0</v>
      </c>
      <c r="K620" s="185" t="s">
        <v>122</v>
      </c>
      <c r="L620" s="36"/>
      <c r="M620" s="190" t="s">
        <v>1</v>
      </c>
      <c r="N620" s="191" t="s">
        <v>42</v>
      </c>
      <c r="O620" s="68"/>
      <c r="P620" s="192">
        <f>O620*H620</f>
        <v>0</v>
      </c>
      <c r="Q620" s="192">
        <v>0</v>
      </c>
      <c r="R620" s="192">
        <f>Q620*H620</f>
        <v>0</v>
      </c>
      <c r="S620" s="192">
        <v>0</v>
      </c>
      <c r="T620" s="193">
        <f>S620*H620</f>
        <v>0</v>
      </c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R620" s="194" t="s">
        <v>123</v>
      </c>
      <c r="AT620" s="194" t="s">
        <v>118</v>
      </c>
      <c r="AU620" s="194" t="s">
        <v>86</v>
      </c>
      <c r="AY620" s="14" t="s">
        <v>115</v>
      </c>
      <c r="BE620" s="195">
        <f>IF(N620="základní",J620,0)</f>
        <v>0</v>
      </c>
      <c r="BF620" s="195">
        <f>IF(N620="snížená",J620,0)</f>
        <v>0</v>
      </c>
      <c r="BG620" s="195">
        <f>IF(N620="zákl. přenesená",J620,0)</f>
        <v>0</v>
      </c>
      <c r="BH620" s="195">
        <f>IF(N620="sníž. přenesená",J620,0)</f>
        <v>0</v>
      </c>
      <c r="BI620" s="195">
        <f>IF(N620="nulová",J620,0)</f>
        <v>0</v>
      </c>
      <c r="BJ620" s="14" t="s">
        <v>84</v>
      </c>
      <c r="BK620" s="195">
        <f>ROUND(I620*H620,2)</f>
        <v>0</v>
      </c>
      <c r="BL620" s="14" t="s">
        <v>123</v>
      </c>
      <c r="BM620" s="194" t="s">
        <v>1156</v>
      </c>
    </row>
    <row r="621" spans="1:65" s="2" customFormat="1" ht="29.25">
      <c r="A621" s="31"/>
      <c r="B621" s="32"/>
      <c r="C621" s="33"/>
      <c r="D621" s="196" t="s">
        <v>125</v>
      </c>
      <c r="E621" s="33"/>
      <c r="F621" s="197" t="s">
        <v>1157</v>
      </c>
      <c r="G621" s="33"/>
      <c r="H621" s="33"/>
      <c r="I621" s="198"/>
      <c r="J621" s="33"/>
      <c r="K621" s="33"/>
      <c r="L621" s="36"/>
      <c r="M621" s="199"/>
      <c r="N621" s="200"/>
      <c r="O621" s="68"/>
      <c r="P621" s="68"/>
      <c r="Q621" s="68"/>
      <c r="R621" s="68"/>
      <c r="S621" s="68"/>
      <c r="T621" s="69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T621" s="14" t="s">
        <v>125</v>
      </c>
      <c r="AU621" s="14" t="s">
        <v>86</v>
      </c>
    </row>
    <row r="622" spans="1:65" s="2" customFormat="1" ht="16.5" customHeight="1">
      <c r="A622" s="31"/>
      <c r="B622" s="32"/>
      <c r="C622" s="183" t="s">
        <v>1158</v>
      </c>
      <c r="D622" s="183" t="s">
        <v>118</v>
      </c>
      <c r="E622" s="184" t="s">
        <v>1159</v>
      </c>
      <c r="F622" s="185" t="s">
        <v>1160</v>
      </c>
      <c r="G622" s="186" t="s">
        <v>184</v>
      </c>
      <c r="H622" s="187">
        <v>8</v>
      </c>
      <c r="I622" s="188"/>
      <c r="J622" s="189">
        <f>ROUND(I622*H622,2)</f>
        <v>0</v>
      </c>
      <c r="K622" s="185" t="s">
        <v>122</v>
      </c>
      <c r="L622" s="36"/>
      <c r="M622" s="190" t="s">
        <v>1</v>
      </c>
      <c r="N622" s="191" t="s">
        <v>42</v>
      </c>
      <c r="O622" s="68"/>
      <c r="P622" s="192">
        <f>O622*H622</f>
        <v>0</v>
      </c>
      <c r="Q622" s="192">
        <v>0</v>
      </c>
      <c r="R622" s="192">
        <f>Q622*H622</f>
        <v>0</v>
      </c>
      <c r="S622" s="192">
        <v>0</v>
      </c>
      <c r="T622" s="193">
        <f>S622*H622</f>
        <v>0</v>
      </c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R622" s="194" t="s">
        <v>123</v>
      </c>
      <c r="AT622" s="194" t="s">
        <v>118</v>
      </c>
      <c r="AU622" s="194" t="s">
        <v>86</v>
      </c>
      <c r="AY622" s="14" t="s">
        <v>115</v>
      </c>
      <c r="BE622" s="195">
        <f>IF(N622="základní",J622,0)</f>
        <v>0</v>
      </c>
      <c r="BF622" s="195">
        <f>IF(N622="snížená",J622,0)</f>
        <v>0</v>
      </c>
      <c r="BG622" s="195">
        <f>IF(N622="zákl. přenesená",J622,0)</f>
        <v>0</v>
      </c>
      <c r="BH622" s="195">
        <f>IF(N622="sníž. přenesená",J622,0)</f>
        <v>0</v>
      </c>
      <c r="BI622" s="195">
        <f>IF(N622="nulová",J622,0)</f>
        <v>0</v>
      </c>
      <c r="BJ622" s="14" t="s">
        <v>84</v>
      </c>
      <c r="BK622" s="195">
        <f>ROUND(I622*H622,2)</f>
        <v>0</v>
      </c>
      <c r="BL622" s="14" t="s">
        <v>123</v>
      </c>
      <c r="BM622" s="194" t="s">
        <v>1161</v>
      </c>
    </row>
    <row r="623" spans="1:65" s="2" customFormat="1" ht="19.5">
      <c r="A623" s="31"/>
      <c r="B623" s="32"/>
      <c r="C623" s="33"/>
      <c r="D623" s="196" t="s">
        <v>125</v>
      </c>
      <c r="E623" s="33"/>
      <c r="F623" s="197" t="s">
        <v>1162</v>
      </c>
      <c r="G623" s="33"/>
      <c r="H623" s="33"/>
      <c r="I623" s="198"/>
      <c r="J623" s="33"/>
      <c r="K623" s="33"/>
      <c r="L623" s="36"/>
      <c r="M623" s="199"/>
      <c r="N623" s="200"/>
      <c r="O623" s="68"/>
      <c r="P623" s="68"/>
      <c r="Q623" s="68"/>
      <c r="R623" s="68"/>
      <c r="S623" s="68"/>
      <c r="T623" s="69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T623" s="14" t="s">
        <v>125</v>
      </c>
      <c r="AU623" s="14" t="s">
        <v>86</v>
      </c>
    </row>
    <row r="624" spans="1:65" s="2" customFormat="1" ht="16.5" customHeight="1">
      <c r="A624" s="31"/>
      <c r="B624" s="32"/>
      <c r="C624" s="183" t="s">
        <v>1163</v>
      </c>
      <c r="D624" s="183" t="s">
        <v>118</v>
      </c>
      <c r="E624" s="184" t="s">
        <v>1164</v>
      </c>
      <c r="F624" s="185" t="s">
        <v>1165</v>
      </c>
      <c r="G624" s="186" t="s">
        <v>184</v>
      </c>
      <c r="H624" s="187">
        <v>8</v>
      </c>
      <c r="I624" s="188"/>
      <c r="J624" s="189">
        <f>ROUND(I624*H624,2)</f>
        <v>0</v>
      </c>
      <c r="K624" s="185" t="s">
        <v>122</v>
      </c>
      <c r="L624" s="36"/>
      <c r="M624" s="190" t="s">
        <v>1</v>
      </c>
      <c r="N624" s="191" t="s">
        <v>42</v>
      </c>
      <c r="O624" s="68"/>
      <c r="P624" s="192">
        <f>O624*H624</f>
        <v>0</v>
      </c>
      <c r="Q624" s="192">
        <v>0</v>
      </c>
      <c r="R624" s="192">
        <f>Q624*H624</f>
        <v>0</v>
      </c>
      <c r="S624" s="192">
        <v>0</v>
      </c>
      <c r="T624" s="193">
        <f>S624*H624</f>
        <v>0</v>
      </c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R624" s="194" t="s">
        <v>123</v>
      </c>
      <c r="AT624" s="194" t="s">
        <v>118</v>
      </c>
      <c r="AU624" s="194" t="s">
        <v>86</v>
      </c>
      <c r="AY624" s="14" t="s">
        <v>115</v>
      </c>
      <c r="BE624" s="195">
        <f>IF(N624="základní",J624,0)</f>
        <v>0</v>
      </c>
      <c r="BF624" s="195">
        <f>IF(N624="snížená",J624,0)</f>
        <v>0</v>
      </c>
      <c r="BG624" s="195">
        <f>IF(N624="zákl. přenesená",J624,0)</f>
        <v>0</v>
      </c>
      <c r="BH624" s="195">
        <f>IF(N624="sníž. přenesená",J624,0)</f>
        <v>0</v>
      </c>
      <c r="BI624" s="195">
        <f>IF(N624="nulová",J624,0)</f>
        <v>0</v>
      </c>
      <c r="BJ624" s="14" t="s">
        <v>84</v>
      </c>
      <c r="BK624" s="195">
        <f>ROUND(I624*H624,2)</f>
        <v>0</v>
      </c>
      <c r="BL624" s="14" t="s">
        <v>123</v>
      </c>
      <c r="BM624" s="194" t="s">
        <v>1166</v>
      </c>
    </row>
    <row r="625" spans="1:65" s="2" customFormat="1" ht="19.5">
      <c r="A625" s="31"/>
      <c r="B625" s="32"/>
      <c r="C625" s="33"/>
      <c r="D625" s="196" t="s">
        <v>125</v>
      </c>
      <c r="E625" s="33"/>
      <c r="F625" s="197" t="s">
        <v>1167</v>
      </c>
      <c r="G625" s="33"/>
      <c r="H625" s="33"/>
      <c r="I625" s="198"/>
      <c r="J625" s="33"/>
      <c r="K625" s="33"/>
      <c r="L625" s="36"/>
      <c r="M625" s="199"/>
      <c r="N625" s="200"/>
      <c r="O625" s="68"/>
      <c r="P625" s="68"/>
      <c r="Q625" s="68"/>
      <c r="R625" s="68"/>
      <c r="S625" s="68"/>
      <c r="T625" s="69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T625" s="14" t="s">
        <v>125</v>
      </c>
      <c r="AU625" s="14" t="s">
        <v>86</v>
      </c>
    </row>
    <row r="626" spans="1:65" s="2" customFormat="1" ht="16.5" customHeight="1">
      <c r="A626" s="31"/>
      <c r="B626" s="32"/>
      <c r="C626" s="183" t="s">
        <v>1168</v>
      </c>
      <c r="D626" s="183" t="s">
        <v>118</v>
      </c>
      <c r="E626" s="184" t="s">
        <v>1169</v>
      </c>
      <c r="F626" s="185" t="s">
        <v>1170</v>
      </c>
      <c r="G626" s="186" t="s">
        <v>184</v>
      </c>
      <c r="H626" s="187">
        <v>8</v>
      </c>
      <c r="I626" s="188"/>
      <c r="J626" s="189">
        <f>ROUND(I626*H626,2)</f>
        <v>0</v>
      </c>
      <c r="K626" s="185" t="s">
        <v>122</v>
      </c>
      <c r="L626" s="36"/>
      <c r="M626" s="190" t="s">
        <v>1</v>
      </c>
      <c r="N626" s="191" t="s">
        <v>42</v>
      </c>
      <c r="O626" s="68"/>
      <c r="P626" s="192">
        <f>O626*H626</f>
        <v>0</v>
      </c>
      <c r="Q626" s="192">
        <v>0</v>
      </c>
      <c r="R626" s="192">
        <f>Q626*H626</f>
        <v>0</v>
      </c>
      <c r="S626" s="192">
        <v>0</v>
      </c>
      <c r="T626" s="193">
        <f>S626*H626</f>
        <v>0</v>
      </c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R626" s="194" t="s">
        <v>123</v>
      </c>
      <c r="AT626" s="194" t="s">
        <v>118</v>
      </c>
      <c r="AU626" s="194" t="s">
        <v>86</v>
      </c>
      <c r="AY626" s="14" t="s">
        <v>115</v>
      </c>
      <c r="BE626" s="195">
        <f>IF(N626="základní",J626,0)</f>
        <v>0</v>
      </c>
      <c r="BF626" s="195">
        <f>IF(N626="snížená",J626,0)</f>
        <v>0</v>
      </c>
      <c r="BG626" s="195">
        <f>IF(N626="zákl. přenesená",J626,0)</f>
        <v>0</v>
      </c>
      <c r="BH626" s="195">
        <f>IF(N626="sníž. přenesená",J626,0)</f>
        <v>0</v>
      </c>
      <c r="BI626" s="195">
        <f>IF(N626="nulová",J626,0)</f>
        <v>0</v>
      </c>
      <c r="BJ626" s="14" t="s">
        <v>84</v>
      </c>
      <c r="BK626" s="195">
        <f>ROUND(I626*H626,2)</f>
        <v>0</v>
      </c>
      <c r="BL626" s="14" t="s">
        <v>123</v>
      </c>
      <c r="BM626" s="194" t="s">
        <v>1171</v>
      </c>
    </row>
    <row r="627" spans="1:65" s="2" customFormat="1" ht="19.5">
      <c r="A627" s="31"/>
      <c r="B627" s="32"/>
      <c r="C627" s="33"/>
      <c r="D627" s="196" t="s">
        <v>125</v>
      </c>
      <c r="E627" s="33"/>
      <c r="F627" s="197" t="s">
        <v>1172</v>
      </c>
      <c r="G627" s="33"/>
      <c r="H627" s="33"/>
      <c r="I627" s="198"/>
      <c r="J627" s="33"/>
      <c r="K627" s="33"/>
      <c r="L627" s="36"/>
      <c r="M627" s="199"/>
      <c r="N627" s="200"/>
      <c r="O627" s="68"/>
      <c r="P627" s="68"/>
      <c r="Q627" s="68"/>
      <c r="R627" s="68"/>
      <c r="S627" s="68"/>
      <c r="T627" s="69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T627" s="14" t="s">
        <v>125</v>
      </c>
      <c r="AU627" s="14" t="s">
        <v>86</v>
      </c>
    </row>
    <row r="628" spans="1:65" s="2" customFormat="1" ht="16.5" customHeight="1">
      <c r="A628" s="31"/>
      <c r="B628" s="32"/>
      <c r="C628" s="183" t="s">
        <v>1173</v>
      </c>
      <c r="D628" s="183" t="s">
        <v>118</v>
      </c>
      <c r="E628" s="184" t="s">
        <v>1174</v>
      </c>
      <c r="F628" s="185" t="s">
        <v>1175</v>
      </c>
      <c r="G628" s="186" t="s">
        <v>121</v>
      </c>
      <c r="H628" s="187">
        <v>40</v>
      </c>
      <c r="I628" s="188"/>
      <c r="J628" s="189">
        <f>ROUND(I628*H628,2)</f>
        <v>0</v>
      </c>
      <c r="K628" s="185" t="s">
        <v>122</v>
      </c>
      <c r="L628" s="36"/>
      <c r="M628" s="190" t="s">
        <v>1</v>
      </c>
      <c r="N628" s="191" t="s">
        <v>42</v>
      </c>
      <c r="O628" s="68"/>
      <c r="P628" s="192">
        <f>O628*H628</f>
        <v>0</v>
      </c>
      <c r="Q628" s="192">
        <v>0</v>
      </c>
      <c r="R628" s="192">
        <f>Q628*H628</f>
        <v>0</v>
      </c>
      <c r="S628" s="192">
        <v>0</v>
      </c>
      <c r="T628" s="193">
        <f>S628*H628</f>
        <v>0</v>
      </c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R628" s="194" t="s">
        <v>123</v>
      </c>
      <c r="AT628" s="194" t="s">
        <v>118</v>
      </c>
      <c r="AU628" s="194" t="s">
        <v>86</v>
      </c>
      <c r="AY628" s="14" t="s">
        <v>115</v>
      </c>
      <c r="BE628" s="195">
        <f>IF(N628="základní",J628,0)</f>
        <v>0</v>
      </c>
      <c r="BF628" s="195">
        <f>IF(N628="snížená",J628,0)</f>
        <v>0</v>
      </c>
      <c r="BG628" s="195">
        <f>IF(N628="zákl. přenesená",J628,0)</f>
        <v>0</v>
      </c>
      <c r="BH628" s="195">
        <f>IF(N628="sníž. přenesená",J628,0)</f>
        <v>0</v>
      </c>
      <c r="BI628" s="195">
        <f>IF(N628="nulová",J628,0)</f>
        <v>0</v>
      </c>
      <c r="BJ628" s="14" t="s">
        <v>84</v>
      </c>
      <c r="BK628" s="195">
        <f>ROUND(I628*H628,2)</f>
        <v>0</v>
      </c>
      <c r="BL628" s="14" t="s">
        <v>123</v>
      </c>
      <c r="BM628" s="194" t="s">
        <v>1176</v>
      </c>
    </row>
    <row r="629" spans="1:65" s="2" customFormat="1" ht="39">
      <c r="A629" s="31"/>
      <c r="B629" s="32"/>
      <c r="C629" s="33"/>
      <c r="D629" s="196" t="s">
        <v>125</v>
      </c>
      <c r="E629" s="33"/>
      <c r="F629" s="197" t="s">
        <v>1177</v>
      </c>
      <c r="G629" s="33"/>
      <c r="H629" s="33"/>
      <c r="I629" s="198"/>
      <c r="J629" s="33"/>
      <c r="K629" s="33"/>
      <c r="L629" s="36"/>
      <c r="M629" s="199"/>
      <c r="N629" s="200"/>
      <c r="O629" s="68"/>
      <c r="P629" s="68"/>
      <c r="Q629" s="68"/>
      <c r="R629" s="68"/>
      <c r="S629" s="68"/>
      <c r="T629" s="69"/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T629" s="14" t="s">
        <v>125</v>
      </c>
      <c r="AU629" s="14" t="s">
        <v>86</v>
      </c>
    </row>
    <row r="630" spans="1:65" s="2" customFormat="1" ht="16.5" customHeight="1">
      <c r="A630" s="31"/>
      <c r="B630" s="32"/>
      <c r="C630" s="183" t="s">
        <v>1178</v>
      </c>
      <c r="D630" s="183" t="s">
        <v>118</v>
      </c>
      <c r="E630" s="184" t="s">
        <v>1179</v>
      </c>
      <c r="F630" s="185" t="s">
        <v>1180</v>
      </c>
      <c r="G630" s="186" t="s">
        <v>121</v>
      </c>
      <c r="H630" s="187">
        <v>40</v>
      </c>
      <c r="I630" s="188"/>
      <c r="J630" s="189">
        <f>ROUND(I630*H630,2)</f>
        <v>0</v>
      </c>
      <c r="K630" s="185" t="s">
        <v>122</v>
      </c>
      <c r="L630" s="36"/>
      <c r="M630" s="190" t="s">
        <v>1</v>
      </c>
      <c r="N630" s="191" t="s">
        <v>42</v>
      </c>
      <c r="O630" s="68"/>
      <c r="P630" s="192">
        <f>O630*H630</f>
        <v>0</v>
      </c>
      <c r="Q630" s="192">
        <v>0</v>
      </c>
      <c r="R630" s="192">
        <f>Q630*H630</f>
        <v>0</v>
      </c>
      <c r="S630" s="192">
        <v>0</v>
      </c>
      <c r="T630" s="193">
        <f>S630*H630</f>
        <v>0</v>
      </c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R630" s="194" t="s">
        <v>123</v>
      </c>
      <c r="AT630" s="194" t="s">
        <v>118</v>
      </c>
      <c r="AU630" s="194" t="s">
        <v>86</v>
      </c>
      <c r="AY630" s="14" t="s">
        <v>115</v>
      </c>
      <c r="BE630" s="195">
        <f>IF(N630="základní",J630,0)</f>
        <v>0</v>
      </c>
      <c r="BF630" s="195">
        <f>IF(N630="snížená",J630,0)</f>
        <v>0</v>
      </c>
      <c r="BG630" s="195">
        <f>IF(N630="zákl. přenesená",J630,0)</f>
        <v>0</v>
      </c>
      <c r="BH630" s="195">
        <f>IF(N630="sníž. přenesená",J630,0)</f>
        <v>0</v>
      </c>
      <c r="BI630" s="195">
        <f>IF(N630="nulová",J630,0)</f>
        <v>0</v>
      </c>
      <c r="BJ630" s="14" t="s">
        <v>84</v>
      </c>
      <c r="BK630" s="195">
        <f>ROUND(I630*H630,2)</f>
        <v>0</v>
      </c>
      <c r="BL630" s="14" t="s">
        <v>123</v>
      </c>
      <c r="BM630" s="194" t="s">
        <v>1181</v>
      </c>
    </row>
    <row r="631" spans="1:65" s="2" customFormat="1" ht="39">
      <c r="A631" s="31"/>
      <c r="B631" s="32"/>
      <c r="C631" s="33"/>
      <c r="D631" s="196" t="s">
        <v>125</v>
      </c>
      <c r="E631" s="33"/>
      <c r="F631" s="197" t="s">
        <v>1182</v>
      </c>
      <c r="G631" s="33"/>
      <c r="H631" s="33"/>
      <c r="I631" s="198"/>
      <c r="J631" s="33"/>
      <c r="K631" s="33"/>
      <c r="L631" s="36"/>
      <c r="M631" s="199"/>
      <c r="N631" s="200"/>
      <c r="O631" s="68"/>
      <c r="P631" s="68"/>
      <c r="Q631" s="68"/>
      <c r="R631" s="68"/>
      <c r="S631" s="68"/>
      <c r="T631" s="69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T631" s="14" t="s">
        <v>125</v>
      </c>
      <c r="AU631" s="14" t="s">
        <v>86</v>
      </c>
    </row>
    <row r="632" spans="1:65" s="2" customFormat="1" ht="16.5" customHeight="1">
      <c r="A632" s="31"/>
      <c r="B632" s="32"/>
      <c r="C632" s="183" t="s">
        <v>1183</v>
      </c>
      <c r="D632" s="183" t="s">
        <v>118</v>
      </c>
      <c r="E632" s="184" t="s">
        <v>1184</v>
      </c>
      <c r="F632" s="185" t="s">
        <v>1185</v>
      </c>
      <c r="G632" s="186" t="s">
        <v>121</v>
      </c>
      <c r="H632" s="187">
        <v>40</v>
      </c>
      <c r="I632" s="188"/>
      <c r="J632" s="189">
        <f>ROUND(I632*H632,2)</f>
        <v>0</v>
      </c>
      <c r="K632" s="185" t="s">
        <v>122</v>
      </c>
      <c r="L632" s="36"/>
      <c r="M632" s="190" t="s">
        <v>1</v>
      </c>
      <c r="N632" s="191" t="s">
        <v>42</v>
      </c>
      <c r="O632" s="68"/>
      <c r="P632" s="192">
        <f>O632*H632</f>
        <v>0</v>
      </c>
      <c r="Q632" s="192">
        <v>0</v>
      </c>
      <c r="R632" s="192">
        <f>Q632*H632</f>
        <v>0</v>
      </c>
      <c r="S632" s="192">
        <v>0</v>
      </c>
      <c r="T632" s="193">
        <f>S632*H632</f>
        <v>0</v>
      </c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R632" s="194" t="s">
        <v>123</v>
      </c>
      <c r="AT632" s="194" t="s">
        <v>118</v>
      </c>
      <c r="AU632" s="194" t="s">
        <v>86</v>
      </c>
      <c r="AY632" s="14" t="s">
        <v>115</v>
      </c>
      <c r="BE632" s="195">
        <f>IF(N632="základní",J632,0)</f>
        <v>0</v>
      </c>
      <c r="BF632" s="195">
        <f>IF(N632="snížená",J632,0)</f>
        <v>0</v>
      </c>
      <c r="BG632" s="195">
        <f>IF(N632="zákl. přenesená",J632,0)</f>
        <v>0</v>
      </c>
      <c r="BH632" s="195">
        <f>IF(N632="sníž. přenesená",J632,0)</f>
        <v>0</v>
      </c>
      <c r="BI632" s="195">
        <f>IF(N632="nulová",J632,0)</f>
        <v>0</v>
      </c>
      <c r="BJ632" s="14" t="s">
        <v>84</v>
      </c>
      <c r="BK632" s="195">
        <f>ROUND(I632*H632,2)</f>
        <v>0</v>
      </c>
      <c r="BL632" s="14" t="s">
        <v>123</v>
      </c>
      <c r="BM632" s="194" t="s">
        <v>1186</v>
      </c>
    </row>
    <row r="633" spans="1:65" s="2" customFormat="1" ht="39">
      <c r="A633" s="31"/>
      <c r="B633" s="32"/>
      <c r="C633" s="33"/>
      <c r="D633" s="196" t="s">
        <v>125</v>
      </c>
      <c r="E633" s="33"/>
      <c r="F633" s="197" t="s">
        <v>1187</v>
      </c>
      <c r="G633" s="33"/>
      <c r="H633" s="33"/>
      <c r="I633" s="198"/>
      <c r="J633" s="33"/>
      <c r="K633" s="33"/>
      <c r="L633" s="36"/>
      <c r="M633" s="199"/>
      <c r="N633" s="200"/>
      <c r="O633" s="68"/>
      <c r="P633" s="68"/>
      <c r="Q633" s="68"/>
      <c r="R633" s="68"/>
      <c r="S633" s="68"/>
      <c r="T633" s="69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T633" s="14" t="s">
        <v>125</v>
      </c>
      <c r="AU633" s="14" t="s">
        <v>86</v>
      </c>
    </row>
    <row r="634" spans="1:65" s="2" customFormat="1" ht="16.5" customHeight="1">
      <c r="A634" s="31"/>
      <c r="B634" s="32"/>
      <c r="C634" s="183" t="s">
        <v>1188</v>
      </c>
      <c r="D634" s="183" t="s">
        <v>118</v>
      </c>
      <c r="E634" s="184" t="s">
        <v>1189</v>
      </c>
      <c r="F634" s="185" t="s">
        <v>1190</v>
      </c>
      <c r="G634" s="186" t="s">
        <v>121</v>
      </c>
      <c r="H634" s="187">
        <v>40</v>
      </c>
      <c r="I634" s="188"/>
      <c r="J634" s="189">
        <f>ROUND(I634*H634,2)</f>
        <v>0</v>
      </c>
      <c r="K634" s="185" t="s">
        <v>122</v>
      </c>
      <c r="L634" s="36"/>
      <c r="M634" s="190" t="s">
        <v>1</v>
      </c>
      <c r="N634" s="191" t="s">
        <v>42</v>
      </c>
      <c r="O634" s="68"/>
      <c r="P634" s="192">
        <f>O634*H634</f>
        <v>0</v>
      </c>
      <c r="Q634" s="192">
        <v>0</v>
      </c>
      <c r="R634" s="192">
        <f>Q634*H634</f>
        <v>0</v>
      </c>
      <c r="S634" s="192">
        <v>0</v>
      </c>
      <c r="T634" s="193">
        <f>S634*H634</f>
        <v>0</v>
      </c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R634" s="194" t="s">
        <v>123</v>
      </c>
      <c r="AT634" s="194" t="s">
        <v>118</v>
      </c>
      <c r="AU634" s="194" t="s">
        <v>86</v>
      </c>
      <c r="AY634" s="14" t="s">
        <v>115</v>
      </c>
      <c r="BE634" s="195">
        <f>IF(N634="základní",J634,0)</f>
        <v>0</v>
      </c>
      <c r="BF634" s="195">
        <f>IF(N634="snížená",J634,0)</f>
        <v>0</v>
      </c>
      <c r="BG634" s="195">
        <f>IF(N634="zákl. přenesená",J634,0)</f>
        <v>0</v>
      </c>
      <c r="BH634" s="195">
        <f>IF(N634="sníž. přenesená",J634,0)</f>
        <v>0</v>
      </c>
      <c r="BI634" s="195">
        <f>IF(N634="nulová",J634,0)</f>
        <v>0</v>
      </c>
      <c r="BJ634" s="14" t="s">
        <v>84</v>
      </c>
      <c r="BK634" s="195">
        <f>ROUND(I634*H634,2)</f>
        <v>0</v>
      </c>
      <c r="BL634" s="14" t="s">
        <v>123</v>
      </c>
      <c r="BM634" s="194" t="s">
        <v>1191</v>
      </c>
    </row>
    <row r="635" spans="1:65" s="2" customFormat="1" ht="29.25">
      <c r="A635" s="31"/>
      <c r="B635" s="32"/>
      <c r="C635" s="33"/>
      <c r="D635" s="196" t="s">
        <v>125</v>
      </c>
      <c r="E635" s="33"/>
      <c r="F635" s="197" t="s">
        <v>1192</v>
      </c>
      <c r="G635" s="33"/>
      <c r="H635" s="33"/>
      <c r="I635" s="198"/>
      <c r="J635" s="33"/>
      <c r="K635" s="33"/>
      <c r="L635" s="36"/>
      <c r="M635" s="199"/>
      <c r="N635" s="200"/>
      <c r="O635" s="68"/>
      <c r="P635" s="68"/>
      <c r="Q635" s="68"/>
      <c r="R635" s="68"/>
      <c r="S635" s="68"/>
      <c r="T635" s="69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T635" s="14" t="s">
        <v>125</v>
      </c>
      <c r="AU635" s="14" t="s">
        <v>86</v>
      </c>
    </row>
    <row r="636" spans="1:65" s="2" customFormat="1" ht="19.5">
      <c r="A636" s="31"/>
      <c r="B636" s="32"/>
      <c r="C636" s="33"/>
      <c r="D636" s="196" t="s">
        <v>127</v>
      </c>
      <c r="E636" s="33"/>
      <c r="F636" s="201" t="s">
        <v>1193</v>
      </c>
      <c r="G636" s="33"/>
      <c r="H636" s="33"/>
      <c r="I636" s="198"/>
      <c r="J636" s="33"/>
      <c r="K636" s="33"/>
      <c r="L636" s="36"/>
      <c r="M636" s="199"/>
      <c r="N636" s="200"/>
      <c r="O636" s="68"/>
      <c r="P636" s="68"/>
      <c r="Q636" s="68"/>
      <c r="R636" s="68"/>
      <c r="S636" s="68"/>
      <c r="T636" s="69"/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T636" s="14" t="s">
        <v>127</v>
      </c>
      <c r="AU636" s="14" t="s">
        <v>86</v>
      </c>
    </row>
    <row r="637" spans="1:65" s="2" customFormat="1" ht="16.5" customHeight="1">
      <c r="A637" s="31"/>
      <c r="B637" s="32"/>
      <c r="C637" s="183" t="s">
        <v>1194</v>
      </c>
      <c r="D637" s="183" t="s">
        <v>118</v>
      </c>
      <c r="E637" s="184" t="s">
        <v>1195</v>
      </c>
      <c r="F637" s="185" t="s">
        <v>1196</v>
      </c>
      <c r="G637" s="186" t="s">
        <v>121</v>
      </c>
      <c r="H637" s="187">
        <v>40</v>
      </c>
      <c r="I637" s="188"/>
      <c r="J637" s="189">
        <f>ROUND(I637*H637,2)</f>
        <v>0</v>
      </c>
      <c r="K637" s="185" t="s">
        <v>122</v>
      </c>
      <c r="L637" s="36"/>
      <c r="M637" s="190" t="s">
        <v>1</v>
      </c>
      <c r="N637" s="191" t="s">
        <v>42</v>
      </c>
      <c r="O637" s="68"/>
      <c r="P637" s="192">
        <f>O637*H637</f>
        <v>0</v>
      </c>
      <c r="Q637" s="192">
        <v>0</v>
      </c>
      <c r="R637" s="192">
        <f>Q637*H637</f>
        <v>0</v>
      </c>
      <c r="S637" s="192">
        <v>0</v>
      </c>
      <c r="T637" s="193">
        <f>S637*H637</f>
        <v>0</v>
      </c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R637" s="194" t="s">
        <v>123</v>
      </c>
      <c r="AT637" s="194" t="s">
        <v>118</v>
      </c>
      <c r="AU637" s="194" t="s">
        <v>86</v>
      </c>
      <c r="AY637" s="14" t="s">
        <v>115</v>
      </c>
      <c r="BE637" s="195">
        <f>IF(N637="základní",J637,0)</f>
        <v>0</v>
      </c>
      <c r="BF637" s="195">
        <f>IF(N637="snížená",J637,0)</f>
        <v>0</v>
      </c>
      <c r="BG637" s="195">
        <f>IF(N637="zákl. přenesená",J637,0)</f>
        <v>0</v>
      </c>
      <c r="BH637" s="195">
        <f>IF(N637="sníž. přenesená",J637,0)</f>
        <v>0</v>
      </c>
      <c r="BI637" s="195">
        <f>IF(N637="nulová",J637,0)</f>
        <v>0</v>
      </c>
      <c r="BJ637" s="14" t="s">
        <v>84</v>
      </c>
      <c r="BK637" s="195">
        <f>ROUND(I637*H637,2)</f>
        <v>0</v>
      </c>
      <c r="BL637" s="14" t="s">
        <v>123</v>
      </c>
      <c r="BM637" s="194" t="s">
        <v>1197</v>
      </c>
    </row>
    <row r="638" spans="1:65" s="2" customFormat="1" ht="29.25">
      <c r="A638" s="31"/>
      <c r="B638" s="32"/>
      <c r="C638" s="33"/>
      <c r="D638" s="196" t="s">
        <v>125</v>
      </c>
      <c r="E638" s="33"/>
      <c r="F638" s="197" t="s">
        <v>1198</v>
      </c>
      <c r="G638" s="33"/>
      <c r="H638" s="33"/>
      <c r="I638" s="198"/>
      <c r="J638" s="33"/>
      <c r="K638" s="33"/>
      <c r="L638" s="36"/>
      <c r="M638" s="199"/>
      <c r="N638" s="200"/>
      <c r="O638" s="68"/>
      <c r="P638" s="68"/>
      <c r="Q638" s="68"/>
      <c r="R638" s="68"/>
      <c r="S638" s="68"/>
      <c r="T638" s="69"/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T638" s="14" t="s">
        <v>125</v>
      </c>
      <c r="AU638" s="14" t="s">
        <v>86</v>
      </c>
    </row>
    <row r="639" spans="1:65" s="2" customFormat="1" ht="19.5">
      <c r="A639" s="31"/>
      <c r="B639" s="32"/>
      <c r="C639" s="33"/>
      <c r="D639" s="196" t="s">
        <v>127</v>
      </c>
      <c r="E639" s="33"/>
      <c r="F639" s="201" t="s">
        <v>1193</v>
      </c>
      <c r="G639" s="33"/>
      <c r="H639" s="33"/>
      <c r="I639" s="198"/>
      <c r="J639" s="33"/>
      <c r="K639" s="33"/>
      <c r="L639" s="36"/>
      <c r="M639" s="199"/>
      <c r="N639" s="200"/>
      <c r="O639" s="68"/>
      <c r="P639" s="68"/>
      <c r="Q639" s="68"/>
      <c r="R639" s="68"/>
      <c r="S639" s="68"/>
      <c r="T639" s="69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T639" s="14" t="s">
        <v>127</v>
      </c>
      <c r="AU639" s="14" t="s">
        <v>86</v>
      </c>
    </row>
    <row r="640" spans="1:65" s="2" customFormat="1" ht="16.5" customHeight="1">
      <c r="A640" s="31"/>
      <c r="B640" s="32"/>
      <c r="C640" s="183" t="s">
        <v>1199</v>
      </c>
      <c r="D640" s="183" t="s">
        <v>118</v>
      </c>
      <c r="E640" s="184" t="s">
        <v>1200</v>
      </c>
      <c r="F640" s="185" t="s">
        <v>1201</v>
      </c>
      <c r="G640" s="186" t="s">
        <v>121</v>
      </c>
      <c r="H640" s="187">
        <v>40</v>
      </c>
      <c r="I640" s="188"/>
      <c r="J640" s="189">
        <f>ROUND(I640*H640,2)</f>
        <v>0</v>
      </c>
      <c r="K640" s="185" t="s">
        <v>122</v>
      </c>
      <c r="L640" s="36"/>
      <c r="M640" s="190" t="s">
        <v>1</v>
      </c>
      <c r="N640" s="191" t="s">
        <v>42</v>
      </c>
      <c r="O640" s="68"/>
      <c r="P640" s="192">
        <f>O640*H640</f>
        <v>0</v>
      </c>
      <c r="Q640" s="192">
        <v>0</v>
      </c>
      <c r="R640" s="192">
        <f>Q640*H640</f>
        <v>0</v>
      </c>
      <c r="S640" s="192">
        <v>0</v>
      </c>
      <c r="T640" s="193">
        <f>S640*H640</f>
        <v>0</v>
      </c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R640" s="194" t="s">
        <v>123</v>
      </c>
      <c r="AT640" s="194" t="s">
        <v>118</v>
      </c>
      <c r="AU640" s="194" t="s">
        <v>86</v>
      </c>
      <c r="AY640" s="14" t="s">
        <v>115</v>
      </c>
      <c r="BE640" s="195">
        <f>IF(N640="základní",J640,0)</f>
        <v>0</v>
      </c>
      <c r="BF640" s="195">
        <f>IF(N640="snížená",J640,0)</f>
        <v>0</v>
      </c>
      <c r="BG640" s="195">
        <f>IF(N640="zákl. přenesená",J640,0)</f>
        <v>0</v>
      </c>
      <c r="BH640" s="195">
        <f>IF(N640="sníž. přenesená",J640,0)</f>
        <v>0</v>
      </c>
      <c r="BI640" s="195">
        <f>IF(N640="nulová",J640,0)</f>
        <v>0</v>
      </c>
      <c r="BJ640" s="14" t="s">
        <v>84</v>
      </c>
      <c r="BK640" s="195">
        <f>ROUND(I640*H640,2)</f>
        <v>0</v>
      </c>
      <c r="BL640" s="14" t="s">
        <v>123</v>
      </c>
      <c r="BM640" s="194" t="s">
        <v>1202</v>
      </c>
    </row>
    <row r="641" spans="1:65" s="2" customFormat="1" ht="29.25">
      <c r="A641" s="31"/>
      <c r="B641" s="32"/>
      <c r="C641" s="33"/>
      <c r="D641" s="196" t="s">
        <v>125</v>
      </c>
      <c r="E641" s="33"/>
      <c r="F641" s="197" t="s">
        <v>1203</v>
      </c>
      <c r="G641" s="33"/>
      <c r="H641" s="33"/>
      <c r="I641" s="198"/>
      <c r="J641" s="33"/>
      <c r="K641" s="33"/>
      <c r="L641" s="36"/>
      <c r="M641" s="199"/>
      <c r="N641" s="200"/>
      <c r="O641" s="68"/>
      <c r="P641" s="68"/>
      <c r="Q641" s="68"/>
      <c r="R641" s="68"/>
      <c r="S641" s="68"/>
      <c r="T641" s="69"/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T641" s="14" t="s">
        <v>125</v>
      </c>
      <c r="AU641" s="14" t="s">
        <v>86</v>
      </c>
    </row>
    <row r="642" spans="1:65" s="2" customFormat="1" ht="19.5">
      <c r="A642" s="31"/>
      <c r="B642" s="32"/>
      <c r="C642" s="33"/>
      <c r="D642" s="196" t="s">
        <v>127</v>
      </c>
      <c r="E642" s="33"/>
      <c r="F642" s="201" t="s">
        <v>1193</v>
      </c>
      <c r="G642" s="33"/>
      <c r="H642" s="33"/>
      <c r="I642" s="198"/>
      <c r="J642" s="33"/>
      <c r="K642" s="33"/>
      <c r="L642" s="36"/>
      <c r="M642" s="199"/>
      <c r="N642" s="200"/>
      <c r="O642" s="68"/>
      <c r="P642" s="68"/>
      <c r="Q642" s="68"/>
      <c r="R642" s="68"/>
      <c r="S642" s="68"/>
      <c r="T642" s="69"/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T642" s="14" t="s">
        <v>127</v>
      </c>
      <c r="AU642" s="14" t="s">
        <v>86</v>
      </c>
    </row>
    <row r="643" spans="1:65" s="2" customFormat="1" ht="16.5" customHeight="1">
      <c r="A643" s="31"/>
      <c r="B643" s="32"/>
      <c r="C643" s="183" t="s">
        <v>1204</v>
      </c>
      <c r="D643" s="183" t="s">
        <v>118</v>
      </c>
      <c r="E643" s="184" t="s">
        <v>1205</v>
      </c>
      <c r="F643" s="185" t="s">
        <v>1206</v>
      </c>
      <c r="G643" s="186" t="s">
        <v>121</v>
      </c>
      <c r="H643" s="187">
        <v>40</v>
      </c>
      <c r="I643" s="188"/>
      <c r="J643" s="189">
        <f>ROUND(I643*H643,2)</f>
        <v>0</v>
      </c>
      <c r="K643" s="185" t="s">
        <v>122</v>
      </c>
      <c r="L643" s="36"/>
      <c r="M643" s="190" t="s">
        <v>1</v>
      </c>
      <c r="N643" s="191" t="s">
        <v>42</v>
      </c>
      <c r="O643" s="68"/>
      <c r="P643" s="192">
        <f>O643*H643</f>
        <v>0</v>
      </c>
      <c r="Q643" s="192">
        <v>0</v>
      </c>
      <c r="R643" s="192">
        <f>Q643*H643</f>
        <v>0</v>
      </c>
      <c r="S643" s="192">
        <v>0</v>
      </c>
      <c r="T643" s="193">
        <f>S643*H643</f>
        <v>0</v>
      </c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R643" s="194" t="s">
        <v>123</v>
      </c>
      <c r="AT643" s="194" t="s">
        <v>118</v>
      </c>
      <c r="AU643" s="194" t="s">
        <v>86</v>
      </c>
      <c r="AY643" s="14" t="s">
        <v>115</v>
      </c>
      <c r="BE643" s="195">
        <f>IF(N643="základní",J643,0)</f>
        <v>0</v>
      </c>
      <c r="BF643" s="195">
        <f>IF(N643="snížená",J643,0)</f>
        <v>0</v>
      </c>
      <c r="BG643" s="195">
        <f>IF(N643="zákl. přenesená",J643,0)</f>
        <v>0</v>
      </c>
      <c r="BH643" s="195">
        <f>IF(N643="sníž. přenesená",J643,0)</f>
        <v>0</v>
      </c>
      <c r="BI643" s="195">
        <f>IF(N643="nulová",J643,0)</f>
        <v>0</v>
      </c>
      <c r="BJ643" s="14" t="s">
        <v>84</v>
      </c>
      <c r="BK643" s="195">
        <f>ROUND(I643*H643,2)</f>
        <v>0</v>
      </c>
      <c r="BL643" s="14" t="s">
        <v>123</v>
      </c>
      <c r="BM643" s="194" t="s">
        <v>1207</v>
      </c>
    </row>
    <row r="644" spans="1:65" s="2" customFormat="1" ht="29.25">
      <c r="A644" s="31"/>
      <c r="B644" s="32"/>
      <c r="C644" s="33"/>
      <c r="D644" s="196" t="s">
        <v>125</v>
      </c>
      <c r="E644" s="33"/>
      <c r="F644" s="197" t="s">
        <v>1208</v>
      </c>
      <c r="G644" s="33"/>
      <c r="H644" s="33"/>
      <c r="I644" s="198"/>
      <c r="J644" s="33"/>
      <c r="K644" s="33"/>
      <c r="L644" s="36"/>
      <c r="M644" s="199"/>
      <c r="N644" s="200"/>
      <c r="O644" s="68"/>
      <c r="P644" s="68"/>
      <c r="Q644" s="68"/>
      <c r="R644" s="68"/>
      <c r="S644" s="68"/>
      <c r="T644" s="69"/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T644" s="14" t="s">
        <v>125</v>
      </c>
      <c r="AU644" s="14" t="s">
        <v>86</v>
      </c>
    </row>
    <row r="645" spans="1:65" s="2" customFormat="1" ht="19.5">
      <c r="A645" s="31"/>
      <c r="B645" s="32"/>
      <c r="C645" s="33"/>
      <c r="D645" s="196" t="s">
        <v>127</v>
      </c>
      <c r="E645" s="33"/>
      <c r="F645" s="201" t="s">
        <v>1193</v>
      </c>
      <c r="G645" s="33"/>
      <c r="H645" s="33"/>
      <c r="I645" s="198"/>
      <c r="J645" s="33"/>
      <c r="K645" s="33"/>
      <c r="L645" s="36"/>
      <c r="M645" s="199"/>
      <c r="N645" s="200"/>
      <c r="O645" s="68"/>
      <c r="P645" s="68"/>
      <c r="Q645" s="68"/>
      <c r="R645" s="68"/>
      <c r="S645" s="68"/>
      <c r="T645" s="69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T645" s="14" t="s">
        <v>127</v>
      </c>
      <c r="AU645" s="14" t="s">
        <v>86</v>
      </c>
    </row>
    <row r="646" spans="1:65" s="2" customFormat="1" ht="16.5" customHeight="1">
      <c r="A646" s="31"/>
      <c r="B646" s="32"/>
      <c r="C646" s="183" t="s">
        <v>1209</v>
      </c>
      <c r="D646" s="183" t="s">
        <v>118</v>
      </c>
      <c r="E646" s="184" t="s">
        <v>1210</v>
      </c>
      <c r="F646" s="185" t="s">
        <v>1211</v>
      </c>
      <c r="G646" s="186" t="s">
        <v>121</v>
      </c>
      <c r="H646" s="187">
        <v>40</v>
      </c>
      <c r="I646" s="188"/>
      <c r="J646" s="189">
        <f>ROUND(I646*H646,2)</f>
        <v>0</v>
      </c>
      <c r="K646" s="185" t="s">
        <v>122</v>
      </c>
      <c r="L646" s="36"/>
      <c r="M646" s="190" t="s">
        <v>1</v>
      </c>
      <c r="N646" s="191" t="s">
        <v>42</v>
      </c>
      <c r="O646" s="68"/>
      <c r="P646" s="192">
        <f>O646*H646</f>
        <v>0</v>
      </c>
      <c r="Q646" s="192">
        <v>0</v>
      </c>
      <c r="R646" s="192">
        <f>Q646*H646</f>
        <v>0</v>
      </c>
      <c r="S646" s="192">
        <v>0</v>
      </c>
      <c r="T646" s="193">
        <f>S646*H646</f>
        <v>0</v>
      </c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R646" s="194" t="s">
        <v>123</v>
      </c>
      <c r="AT646" s="194" t="s">
        <v>118</v>
      </c>
      <c r="AU646" s="194" t="s">
        <v>86</v>
      </c>
      <c r="AY646" s="14" t="s">
        <v>115</v>
      </c>
      <c r="BE646" s="195">
        <f>IF(N646="základní",J646,0)</f>
        <v>0</v>
      </c>
      <c r="BF646" s="195">
        <f>IF(N646="snížená",J646,0)</f>
        <v>0</v>
      </c>
      <c r="BG646" s="195">
        <f>IF(N646="zákl. přenesená",J646,0)</f>
        <v>0</v>
      </c>
      <c r="BH646" s="195">
        <f>IF(N646="sníž. přenesená",J646,0)</f>
        <v>0</v>
      </c>
      <c r="BI646" s="195">
        <f>IF(N646="nulová",J646,0)</f>
        <v>0</v>
      </c>
      <c r="BJ646" s="14" t="s">
        <v>84</v>
      </c>
      <c r="BK646" s="195">
        <f>ROUND(I646*H646,2)</f>
        <v>0</v>
      </c>
      <c r="BL646" s="14" t="s">
        <v>123</v>
      </c>
      <c r="BM646" s="194" t="s">
        <v>1212</v>
      </c>
    </row>
    <row r="647" spans="1:65" s="2" customFormat="1" ht="29.25">
      <c r="A647" s="31"/>
      <c r="B647" s="32"/>
      <c r="C647" s="33"/>
      <c r="D647" s="196" t="s">
        <v>125</v>
      </c>
      <c r="E647" s="33"/>
      <c r="F647" s="197" t="s">
        <v>1213</v>
      </c>
      <c r="G647" s="33"/>
      <c r="H647" s="33"/>
      <c r="I647" s="198"/>
      <c r="J647" s="33"/>
      <c r="K647" s="33"/>
      <c r="L647" s="36"/>
      <c r="M647" s="199"/>
      <c r="N647" s="200"/>
      <c r="O647" s="68"/>
      <c r="P647" s="68"/>
      <c r="Q647" s="68"/>
      <c r="R647" s="68"/>
      <c r="S647" s="68"/>
      <c r="T647" s="69"/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T647" s="14" t="s">
        <v>125</v>
      </c>
      <c r="AU647" s="14" t="s">
        <v>86</v>
      </c>
    </row>
    <row r="648" spans="1:65" s="2" customFormat="1" ht="19.5">
      <c r="A648" s="31"/>
      <c r="B648" s="32"/>
      <c r="C648" s="33"/>
      <c r="D648" s="196" t="s">
        <v>127</v>
      </c>
      <c r="E648" s="33"/>
      <c r="F648" s="201" t="s">
        <v>1193</v>
      </c>
      <c r="G648" s="33"/>
      <c r="H648" s="33"/>
      <c r="I648" s="198"/>
      <c r="J648" s="33"/>
      <c r="K648" s="33"/>
      <c r="L648" s="36"/>
      <c r="M648" s="199"/>
      <c r="N648" s="200"/>
      <c r="O648" s="68"/>
      <c r="P648" s="68"/>
      <c r="Q648" s="68"/>
      <c r="R648" s="68"/>
      <c r="S648" s="68"/>
      <c r="T648" s="69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T648" s="14" t="s">
        <v>127</v>
      </c>
      <c r="AU648" s="14" t="s">
        <v>86</v>
      </c>
    </row>
    <row r="649" spans="1:65" s="2" customFormat="1" ht="16.5" customHeight="1">
      <c r="A649" s="31"/>
      <c r="B649" s="32"/>
      <c r="C649" s="183" t="s">
        <v>1214</v>
      </c>
      <c r="D649" s="183" t="s">
        <v>118</v>
      </c>
      <c r="E649" s="184" t="s">
        <v>1215</v>
      </c>
      <c r="F649" s="185" t="s">
        <v>1216</v>
      </c>
      <c r="G649" s="186" t="s">
        <v>121</v>
      </c>
      <c r="H649" s="187">
        <v>40</v>
      </c>
      <c r="I649" s="188"/>
      <c r="J649" s="189">
        <f>ROUND(I649*H649,2)</f>
        <v>0</v>
      </c>
      <c r="K649" s="185" t="s">
        <v>122</v>
      </c>
      <c r="L649" s="36"/>
      <c r="M649" s="190" t="s">
        <v>1</v>
      </c>
      <c r="N649" s="191" t="s">
        <v>42</v>
      </c>
      <c r="O649" s="68"/>
      <c r="P649" s="192">
        <f>O649*H649</f>
        <v>0</v>
      </c>
      <c r="Q649" s="192">
        <v>0</v>
      </c>
      <c r="R649" s="192">
        <f>Q649*H649</f>
        <v>0</v>
      </c>
      <c r="S649" s="192">
        <v>0</v>
      </c>
      <c r="T649" s="193">
        <f>S649*H649</f>
        <v>0</v>
      </c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R649" s="194" t="s">
        <v>123</v>
      </c>
      <c r="AT649" s="194" t="s">
        <v>118</v>
      </c>
      <c r="AU649" s="194" t="s">
        <v>86</v>
      </c>
      <c r="AY649" s="14" t="s">
        <v>115</v>
      </c>
      <c r="BE649" s="195">
        <f>IF(N649="základní",J649,0)</f>
        <v>0</v>
      </c>
      <c r="BF649" s="195">
        <f>IF(N649="snížená",J649,0)</f>
        <v>0</v>
      </c>
      <c r="BG649" s="195">
        <f>IF(N649="zákl. přenesená",J649,0)</f>
        <v>0</v>
      </c>
      <c r="BH649" s="195">
        <f>IF(N649="sníž. přenesená",J649,0)</f>
        <v>0</v>
      </c>
      <c r="BI649" s="195">
        <f>IF(N649="nulová",J649,0)</f>
        <v>0</v>
      </c>
      <c r="BJ649" s="14" t="s">
        <v>84</v>
      </c>
      <c r="BK649" s="195">
        <f>ROUND(I649*H649,2)</f>
        <v>0</v>
      </c>
      <c r="BL649" s="14" t="s">
        <v>123</v>
      </c>
      <c r="BM649" s="194" t="s">
        <v>1217</v>
      </c>
    </row>
    <row r="650" spans="1:65" s="2" customFormat="1" ht="29.25">
      <c r="A650" s="31"/>
      <c r="B650" s="32"/>
      <c r="C650" s="33"/>
      <c r="D650" s="196" t="s">
        <v>125</v>
      </c>
      <c r="E650" s="33"/>
      <c r="F650" s="197" t="s">
        <v>1218</v>
      </c>
      <c r="G650" s="33"/>
      <c r="H650" s="33"/>
      <c r="I650" s="198"/>
      <c r="J650" s="33"/>
      <c r="K650" s="33"/>
      <c r="L650" s="36"/>
      <c r="M650" s="199"/>
      <c r="N650" s="200"/>
      <c r="O650" s="68"/>
      <c r="P650" s="68"/>
      <c r="Q650" s="68"/>
      <c r="R650" s="68"/>
      <c r="S650" s="68"/>
      <c r="T650" s="69"/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T650" s="14" t="s">
        <v>125</v>
      </c>
      <c r="AU650" s="14" t="s">
        <v>86</v>
      </c>
    </row>
    <row r="651" spans="1:65" s="2" customFormat="1" ht="19.5">
      <c r="A651" s="31"/>
      <c r="B651" s="32"/>
      <c r="C651" s="33"/>
      <c r="D651" s="196" t="s">
        <v>127</v>
      </c>
      <c r="E651" s="33"/>
      <c r="F651" s="201" t="s">
        <v>1193</v>
      </c>
      <c r="G651" s="33"/>
      <c r="H651" s="33"/>
      <c r="I651" s="198"/>
      <c r="J651" s="33"/>
      <c r="K651" s="33"/>
      <c r="L651" s="36"/>
      <c r="M651" s="199"/>
      <c r="N651" s="200"/>
      <c r="O651" s="68"/>
      <c r="P651" s="68"/>
      <c r="Q651" s="68"/>
      <c r="R651" s="68"/>
      <c r="S651" s="68"/>
      <c r="T651" s="69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T651" s="14" t="s">
        <v>127</v>
      </c>
      <c r="AU651" s="14" t="s">
        <v>86</v>
      </c>
    </row>
    <row r="652" spans="1:65" s="2" customFormat="1" ht="16.5" customHeight="1">
      <c r="A652" s="31"/>
      <c r="B652" s="32"/>
      <c r="C652" s="183" t="s">
        <v>1219</v>
      </c>
      <c r="D652" s="183" t="s">
        <v>118</v>
      </c>
      <c r="E652" s="184" t="s">
        <v>1220</v>
      </c>
      <c r="F652" s="185" t="s">
        <v>1221</v>
      </c>
      <c r="G652" s="186" t="s">
        <v>1222</v>
      </c>
      <c r="H652" s="187">
        <v>8</v>
      </c>
      <c r="I652" s="188"/>
      <c r="J652" s="189">
        <f>ROUND(I652*H652,2)</f>
        <v>0</v>
      </c>
      <c r="K652" s="185" t="s">
        <v>122</v>
      </c>
      <c r="L652" s="36"/>
      <c r="M652" s="190" t="s">
        <v>1</v>
      </c>
      <c r="N652" s="191" t="s">
        <v>42</v>
      </c>
      <c r="O652" s="68"/>
      <c r="P652" s="192">
        <f>O652*H652</f>
        <v>0</v>
      </c>
      <c r="Q652" s="192">
        <v>0</v>
      </c>
      <c r="R652" s="192">
        <f>Q652*H652</f>
        <v>0</v>
      </c>
      <c r="S652" s="192">
        <v>0</v>
      </c>
      <c r="T652" s="193">
        <f>S652*H652</f>
        <v>0</v>
      </c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R652" s="194" t="s">
        <v>123</v>
      </c>
      <c r="AT652" s="194" t="s">
        <v>118</v>
      </c>
      <c r="AU652" s="194" t="s">
        <v>86</v>
      </c>
      <c r="AY652" s="14" t="s">
        <v>115</v>
      </c>
      <c r="BE652" s="195">
        <f>IF(N652="základní",J652,0)</f>
        <v>0</v>
      </c>
      <c r="BF652" s="195">
        <f>IF(N652="snížená",J652,0)</f>
        <v>0</v>
      </c>
      <c r="BG652" s="195">
        <f>IF(N652="zákl. přenesená",J652,0)</f>
        <v>0</v>
      </c>
      <c r="BH652" s="195">
        <f>IF(N652="sníž. přenesená",J652,0)</f>
        <v>0</v>
      </c>
      <c r="BI652" s="195">
        <f>IF(N652="nulová",J652,0)</f>
        <v>0</v>
      </c>
      <c r="BJ652" s="14" t="s">
        <v>84</v>
      </c>
      <c r="BK652" s="195">
        <f>ROUND(I652*H652,2)</f>
        <v>0</v>
      </c>
      <c r="BL652" s="14" t="s">
        <v>123</v>
      </c>
      <c r="BM652" s="194" t="s">
        <v>1223</v>
      </c>
    </row>
    <row r="653" spans="1:65" s="2" customFormat="1" ht="29.25">
      <c r="A653" s="31"/>
      <c r="B653" s="32"/>
      <c r="C653" s="33"/>
      <c r="D653" s="196" t="s">
        <v>125</v>
      </c>
      <c r="E653" s="33"/>
      <c r="F653" s="197" t="s">
        <v>1224</v>
      </c>
      <c r="G653" s="33"/>
      <c r="H653" s="33"/>
      <c r="I653" s="198"/>
      <c r="J653" s="33"/>
      <c r="K653" s="33"/>
      <c r="L653" s="36"/>
      <c r="M653" s="199"/>
      <c r="N653" s="200"/>
      <c r="O653" s="68"/>
      <c r="P653" s="68"/>
      <c r="Q653" s="68"/>
      <c r="R653" s="68"/>
      <c r="S653" s="68"/>
      <c r="T653" s="69"/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T653" s="14" t="s">
        <v>125</v>
      </c>
      <c r="AU653" s="14" t="s">
        <v>86</v>
      </c>
    </row>
    <row r="654" spans="1:65" s="2" customFormat="1" ht="19.5">
      <c r="A654" s="31"/>
      <c r="B654" s="32"/>
      <c r="C654" s="33"/>
      <c r="D654" s="196" t="s">
        <v>127</v>
      </c>
      <c r="E654" s="33"/>
      <c r="F654" s="201" t="s">
        <v>1225</v>
      </c>
      <c r="G654" s="33"/>
      <c r="H654" s="33"/>
      <c r="I654" s="198"/>
      <c r="J654" s="33"/>
      <c r="K654" s="33"/>
      <c r="L654" s="36"/>
      <c r="M654" s="199"/>
      <c r="N654" s="200"/>
      <c r="O654" s="68"/>
      <c r="P654" s="68"/>
      <c r="Q654" s="68"/>
      <c r="R654" s="68"/>
      <c r="S654" s="68"/>
      <c r="T654" s="69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T654" s="14" t="s">
        <v>127</v>
      </c>
      <c r="AU654" s="14" t="s">
        <v>86</v>
      </c>
    </row>
    <row r="655" spans="1:65" s="2" customFormat="1" ht="16.5" customHeight="1">
      <c r="A655" s="31"/>
      <c r="B655" s="32"/>
      <c r="C655" s="183" t="s">
        <v>1226</v>
      </c>
      <c r="D655" s="183" t="s">
        <v>118</v>
      </c>
      <c r="E655" s="184" t="s">
        <v>1227</v>
      </c>
      <c r="F655" s="185" t="s">
        <v>1228</v>
      </c>
      <c r="G655" s="186" t="s">
        <v>1222</v>
      </c>
      <c r="H655" s="187">
        <v>8</v>
      </c>
      <c r="I655" s="188"/>
      <c r="J655" s="189">
        <f>ROUND(I655*H655,2)</f>
        <v>0</v>
      </c>
      <c r="K655" s="185" t="s">
        <v>122</v>
      </c>
      <c r="L655" s="36"/>
      <c r="M655" s="190" t="s">
        <v>1</v>
      </c>
      <c r="N655" s="191" t="s">
        <v>42</v>
      </c>
      <c r="O655" s="68"/>
      <c r="P655" s="192">
        <f>O655*H655</f>
        <v>0</v>
      </c>
      <c r="Q655" s="192">
        <v>0</v>
      </c>
      <c r="R655" s="192">
        <f>Q655*H655</f>
        <v>0</v>
      </c>
      <c r="S655" s="192">
        <v>0</v>
      </c>
      <c r="T655" s="193">
        <f>S655*H655</f>
        <v>0</v>
      </c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R655" s="194" t="s">
        <v>123</v>
      </c>
      <c r="AT655" s="194" t="s">
        <v>118</v>
      </c>
      <c r="AU655" s="194" t="s">
        <v>86</v>
      </c>
      <c r="AY655" s="14" t="s">
        <v>115</v>
      </c>
      <c r="BE655" s="195">
        <f>IF(N655="základní",J655,0)</f>
        <v>0</v>
      </c>
      <c r="BF655" s="195">
        <f>IF(N655="snížená",J655,0)</f>
        <v>0</v>
      </c>
      <c r="BG655" s="195">
        <f>IF(N655="zákl. přenesená",J655,0)</f>
        <v>0</v>
      </c>
      <c r="BH655" s="195">
        <f>IF(N655="sníž. přenesená",J655,0)</f>
        <v>0</v>
      </c>
      <c r="BI655" s="195">
        <f>IF(N655="nulová",J655,0)</f>
        <v>0</v>
      </c>
      <c r="BJ655" s="14" t="s">
        <v>84</v>
      </c>
      <c r="BK655" s="195">
        <f>ROUND(I655*H655,2)</f>
        <v>0</v>
      </c>
      <c r="BL655" s="14" t="s">
        <v>123</v>
      </c>
      <c r="BM655" s="194" t="s">
        <v>1229</v>
      </c>
    </row>
    <row r="656" spans="1:65" s="2" customFormat="1" ht="29.25">
      <c r="A656" s="31"/>
      <c r="B656" s="32"/>
      <c r="C656" s="33"/>
      <c r="D656" s="196" t="s">
        <v>125</v>
      </c>
      <c r="E656" s="33"/>
      <c r="F656" s="197" t="s">
        <v>1230</v>
      </c>
      <c r="G656" s="33"/>
      <c r="H656" s="33"/>
      <c r="I656" s="198"/>
      <c r="J656" s="33"/>
      <c r="K656" s="33"/>
      <c r="L656" s="36"/>
      <c r="M656" s="199"/>
      <c r="N656" s="200"/>
      <c r="O656" s="68"/>
      <c r="P656" s="68"/>
      <c r="Q656" s="68"/>
      <c r="R656" s="68"/>
      <c r="S656" s="68"/>
      <c r="T656" s="69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T656" s="14" t="s">
        <v>125</v>
      </c>
      <c r="AU656" s="14" t="s">
        <v>86</v>
      </c>
    </row>
    <row r="657" spans="1:65" s="2" customFormat="1" ht="19.5">
      <c r="A657" s="31"/>
      <c r="B657" s="32"/>
      <c r="C657" s="33"/>
      <c r="D657" s="196" t="s">
        <v>127</v>
      </c>
      <c r="E657" s="33"/>
      <c r="F657" s="201" t="s">
        <v>1225</v>
      </c>
      <c r="G657" s="33"/>
      <c r="H657" s="33"/>
      <c r="I657" s="198"/>
      <c r="J657" s="33"/>
      <c r="K657" s="33"/>
      <c r="L657" s="36"/>
      <c r="M657" s="199"/>
      <c r="N657" s="200"/>
      <c r="O657" s="68"/>
      <c r="P657" s="68"/>
      <c r="Q657" s="68"/>
      <c r="R657" s="68"/>
      <c r="S657" s="68"/>
      <c r="T657" s="69"/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T657" s="14" t="s">
        <v>127</v>
      </c>
      <c r="AU657" s="14" t="s">
        <v>86</v>
      </c>
    </row>
    <row r="658" spans="1:65" s="2" customFormat="1" ht="16.5" customHeight="1">
      <c r="A658" s="31"/>
      <c r="B658" s="32"/>
      <c r="C658" s="183" t="s">
        <v>1231</v>
      </c>
      <c r="D658" s="183" t="s">
        <v>118</v>
      </c>
      <c r="E658" s="184" t="s">
        <v>1232</v>
      </c>
      <c r="F658" s="185" t="s">
        <v>1233</v>
      </c>
      <c r="G658" s="186" t="s">
        <v>1222</v>
      </c>
      <c r="H658" s="187">
        <v>3</v>
      </c>
      <c r="I658" s="188"/>
      <c r="J658" s="189">
        <f>ROUND(I658*H658,2)</f>
        <v>0</v>
      </c>
      <c r="K658" s="185" t="s">
        <v>122</v>
      </c>
      <c r="L658" s="36"/>
      <c r="M658" s="190" t="s">
        <v>1</v>
      </c>
      <c r="N658" s="191" t="s">
        <v>42</v>
      </c>
      <c r="O658" s="68"/>
      <c r="P658" s="192">
        <f>O658*H658</f>
        <v>0</v>
      </c>
      <c r="Q658" s="192">
        <v>0</v>
      </c>
      <c r="R658" s="192">
        <f>Q658*H658</f>
        <v>0</v>
      </c>
      <c r="S658" s="192">
        <v>0</v>
      </c>
      <c r="T658" s="193">
        <f>S658*H658</f>
        <v>0</v>
      </c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R658" s="194" t="s">
        <v>123</v>
      </c>
      <c r="AT658" s="194" t="s">
        <v>118</v>
      </c>
      <c r="AU658" s="194" t="s">
        <v>86</v>
      </c>
      <c r="AY658" s="14" t="s">
        <v>115</v>
      </c>
      <c r="BE658" s="195">
        <f>IF(N658="základní",J658,0)</f>
        <v>0</v>
      </c>
      <c r="BF658" s="195">
        <f>IF(N658="snížená",J658,0)</f>
        <v>0</v>
      </c>
      <c r="BG658" s="195">
        <f>IF(N658="zákl. přenesená",J658,0)</f>
        <v>0</v>
      </c>
      <c r="BH658" s="195">
        <f>IF(N658="sníž. přenesená",J658,0)</f>
        <v>0</v>
      </c>
      <c r="BI658" s="195">
        <f>IF(N658="nulová",J658,0)</f>
        <v>0</v>
      </c>
      <c r="BJ658" s="14" t="s">
        <v>84</v>
      </c>
      <c r="BK658" s="195">
        <f>ROUND(I658*H658,2)</f>
        <v>0</v>
      </c>
      <c r="BL658" s="14" t="s">
        <v>123</v>
      </c>
      <c r="BM658" s="194" t="s">
        <v>1234</v>
      </c>
    </row>
    <row r="659" spans="1:65" s="2" customFormat="1" ht="29.25">
      <c r="A659" s="31"/>
      <c r="B659" s="32"/>
      <c r="C659" s="33"/>
      <c r="D659" s="196" t="s">
        <v>125</v>
      </c>
      <c r="E659" s="33"/>
      <c r="F659" s="197" t="s">
        <v>1235</v>
      </c>
      <c r="G659" s="33"/>
      <c r="H659" s="33"/>
      <c r="I659" s="198"/>
      <c r="J659" s="33"/>
      <c r="K659" s="33"/>
      <c r="L659" s="36"/>
      <c r="M659" s="199"/>
      <c r="N659" s="200"/>
      <c r="O659" s="68"/>
      <c r="P659" s="68"/>
      <c r="Q659" s="68"/>
      <c r="R659" s="68"/>
      <c r="S659" s="68"/>
      <c r="T659" s="69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T659" s="14" t="s">
        <v>125</v>
      </c>
      <c r="AU659" s="14" t="s">
        <v>86</v>
      </c>
    </row>
    <row r="660" spans="1:65" s="2" customFormat="1" ht="19.5">
      <c r="A660" s="31"/>
      <c r="B660" s="32"/>
      <c r="C660" s="33"/>
      <c r="D660" s="196" t="s">
        <v>127</v>
      </c>
      <c r="E660" s="33"/>
      <c r="F660" s="201" t="s">
        <v>1225</v>
      </c>
      <c r="G660" s="33"/>
      <c r="H660" s="33"/>
      <c r="I660" s="198"/>
      <c r="J660" s="33"/>
      <c r="K660" s="33"/>
      <c r="L660" s="36"/>
      <c r="M660" s="199"/>
      <c r="N660" s="200"/>
      <c r="O660" s="68"/>
      <c r="P660" s="68"/>
      <c r="Q660" s="68"/>
      <c r="R660" s="68"/>
      <c r="S660" s="68"/>
      <c r="T660" s="69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T660" s="14" t="s">
        <v>127</v>
      </c>
      <c r="AU660" s="14" t="s">
        <v>86</v>
      </c>
    </row>
    <row r="661" spans="1:65" s="2" customFormat="1" ht="16.5" customHeight="1">
      <c r="A661" s="31"/>
      <c r="B661" s="32"/>
      <c r="C661" s="183" t="s">
        <v>1236</v>
      </c>
      <c r="D661" s="183" t="s">
        <v>118</v>
      </c>
      <c r="E661" s="184" t="s">
        <v>1237</v>
      </c>
      <c r="F661" s="185" t="s">
        <v>1238</v>
      </c>
      <c r="G661" s="186" t="s">
        <v>1222</v>
      </c>
      <c r="H661" s="187">
        <v>3</v>
      </c>
      <c r="I661" s="188"/>
      <c r="J661" s="189">
        <f>ROUND(I661*H661,2)</f>
        <v>0</v>
      </c>
      <c r="K661" s="185" t="s">
        <v>122</v>
      </c>
      <c r="L661" s="36"/>
      <c r="M661" s="190" t="s">
        <v>1</v>
      </c>
      <c r="N661" s="191" t="s">
        <v>42</v>
      </c>
      <c r="O661" s="68"/>
      <c r="P661" s="192">
        <f>O661*H661</f>
        <v>0</v>
      </c>
      <c r="Q661" s="192">
        <v>0</v>
      </c>
      <c r="R661" s="192">
        <f>Q661*H661</f>
        <v>0</v>
      </c>
      <c r="S661" s="192">
        <v>0</v>
      </c>
      <c r="T661" s="193">
        <f>S661*H661</f>
        <v>0</v>
      </c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R661" s="194" t="s">
        <v>123</v>
      </c>
      <c r="AT661" s="194" t="s">
        <v>118</v>
      </c>
      <c r="AU661" s="194" t="s">
        <v>86</v>
      </c>
      <c r="AY661" s="14" t="s">
        <v>115</v>
      </c>
      <c r="BE661" s="195">
        <f>IF(N661="základní",J661,0)</f>
        <v>0</v>
      </c>
      <c r="BF661" s="195">
        <f>IF(N661="snížená",J661,0)</f>
        <v>0</v>
      </c>
      <c r="BG661" s="195">
        <f>IF(N661="zákl. přenesená",J661,0)</f>
        <v>0</v>
      </c>
      <c r="BH661" s="195">
        <f>IF(N661="sníž. přenesená",J661,0)</f>
        <v>0</v>
      </c>
      <c r="BI661" s="195">
        <f>IF(N661="nulová",J661,0)</f>
        <v>0</v>
      </c>
      <c r="BJ661" s="14" t="s">
        <v>84</v>
      </c>
      <c r="BK661" s="195">
        <f>ROUND(I661*H661,2)</f>
        <v>0</v>
      </c>
      <c r="BL661" s="14" t="s">
        <v>123</v>
      </c>
      <c r="BM661" s="194" t="s">
        <v>1239</v>
      </c>
    </row>
    <row r="662" spans="1:65" s="2" customFormat="1" ht="29.25">
      <c r="A662" s="31"/>
      <c r="B662" s="32"/>
      <c r="C662" s="33"/>
      <c r="D662" s="196" t="s">
        <v>125</v>
      </c>
      <c r="E662" s="33"/>
      <c r="F662" s="197" t="s">
        <v>1240</v>
      </c>
      <c r="G662" s="33"/>
      <c r="H662" s="33"/>
      <c r="I662" s="198"/>
      <c r="J662" s="33"/>
      <c r="K662" s="33"/>
      <c r="L662" s="36"/>
      <c r="M662" s="199"/>
      <c r="N662" s="200"/>
      <c r="O662" s="68"/>
      <c r="P662" s="68"/>
      <c r="Q662" s="68"/>
      <c r="R662" s="68"/>
      <c r="S662" s="68"/>
      <c r="T662" s="69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T662" s="14" t="s">
        <v>125</v>
      </c>
      <c r="AU662" s="14" t="s">
        <v>86</v>
      </c>
    </row>
    <row r="663" spans="1:65" s="2" customFormat="1" ht="19.5">
      <c r="A663" s="31"/>
      <c r="B663" s="32"/>
      <c r="C663" s="33"/>
      <c r="D663" s="196" t="s">
        <v>127</v>
      </c>
      <c r="E663" s="33"/>
      <c r="F663" s="201" t="s">
        <v>1225</v>
      </c>
      <c r="G663" s="33"/>
      <c r="H663" s="33"/>
      <c r="I663" s="198"/>
      <c r="J663" s="33"/>
      <c r="K663" s="33"/>
      <c r="L663" s="36"/>
      <c r="M663" s="199"/>
      <c r="N663" s="200"/>
      <c r="O663" s="68"/>
      <c r="P663" s="68"/>
      <c r="Q663" s="68"/>
      <c r="R663" s="68"/>
      <c r="S663" s="68"/>
      <c r="T663" s="69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T663" s="14" t="s">
        <v>127</v>
      </c>
      <c r="AU663" s="14" t="s">
        <v>86</v>
      </c>
    </row>
    <row r="664" spans="1:65" s="2" customFormat="1" ht="16.5" customHeight="1">
      <c r="A664" s="31"/>
      <c r="B664" s="32"/>
      <c r="C664" s="183" t="s">
        <v>1241</v>
      </c>
      <c r="D664" s="183" t="s">
        <v>118</v>
      </c>
      <c r="E664" s="184" t="s">
        <v>1242</v>
      </c>
      <c r="F664" s="185" t="s">
        <v>1243</v>
      </c>
      <c r="G664" s="186" t="s">
        <v>1222</v>
      </c>
      <c r="H664" s="187">
        <v>2</v>
      </c>
      <c r="I664" s="188"/>
      <c r="J664" s="189">
        <f>ROUND(I664*H664,2)</f>
        <v>0</v>
      </c>
      <c r="K664" s="185" t="s">
        <v>122</v>
      </c>
      <c r="L664" s="36"/>
      <c r="M664" s="190" t="s">
        <v>1</v>
      </c>
      <c r="N664" s="191" t="s">
        <v>42</v>
      </c>
      <c r="O664" s="68"/>
      <c r="P664" s="192">
        <f>O664*H664</f>
        <v>0</v>
      </c>
      <c r="Q664" s="192">
        <v>0</v>
      </c>
      <c r="R664" s="192">
        <f>Q664*H664</f>
        <v>0</v>
      </c>
      <c r="S664" s="192">
        <v>0</v>
      </c>
      <c r="T664" s="193">
        <f>S664*H664</f>
        <v>0</v>
      </c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R664" s="194" t="s">
        <v>123</v>
      </c>
      <c r="AT664" s="194" t="s">
        <v>118</v>
      </c>
      <c r="AU664" s="194" t="s">
        <v>86</v>
      </c>
      <c r="AY664" s="14" t="s">
        <v>115</v>
      </c>
      <c r="BE664" s="195">
        <f>IF(N664="základní",J664,0)</f>
        <v>0</v>
      </c>
      <c r="BF664" s="195">
        <f>IF(N664="snížená",J664,0)</f>
        <v>0</v>
      </c>
      <c r="BG664" s="195">
        <f>IF(N664="zákl. přenesená",J664,0)</f>
        <v>0</v>
      </c>
      <c r="BH664" s="195">
        <f>IF(N664="sníž. přenesená",J664,0)</f>
        <v>0</v>
      </c>
      <c r="BI664" s="195">
        <f>IF(N664="nulová",J664,0)</f>
        <v>0</v>
      </c>
      <c r="BJ664" s="14" t="s">
        <v>84</v>
      </c>
      <c r="BK664" s="195">
        <f>ROUND(I664*H664,2)</f>
        <v>0</v>
      </c>
      <c r="BL664" s="14" t="s">
        <v>123</v>
      </c>
      <c r="BM664" s="194" t="s">
        <v>1244</v>
      </c>
    </row>
    <row r="665" spans="1:65" s="2" customFormat="1" ht="29.25">
      <c r="A665" s="31"/>
      <c r="B665" s="32"/>
      <c r="C665" s="33"/>
      <c r="D665" s="196" t="s">
        <v>125</v>
      </c>
      <c r="E665" s="33"/>
      <c r="F665" s="197" t="s">
        <v>1245</v>
      </c>
      <c r="G665" s="33"/>
      <c r="H665" s="33"/>
      <c r="I665" s="198"/>
      <c r="J665" s="33"/>
      <c r="K665" s="33"/>
      <c r="L665" s="36"/>
      <c r="M665" s="199"/>
      <c r="N665" s="200"/>
      <c r="O665" s="68"/>
      <c r="P665" s="68"/>
      <c r="Q665" s="68"/>
      <c r="R665" s="68"/>
      <c r="S665" s="68"/>
      <c r="T665" s="69"/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T665" s="14" t="s">
        <v>125</v>
      </c>
      <c r="AU665" s="14" t="s">
        <v>86</v>
      </c>
    </row>
    <row r="666" spans="1:65" s="2" customFormat="1" ht="19.5">
      <c r="A666" s="31"/>
      <c r="B666" s="32"/>
      <c r="C666" s="33"/>
      <c r="D666" s="196" t="s">
        <v>127</v>
      </c>
      <c r="E666" s="33"/>
      <c r="F666" s="201" t="s">
        <v>1225</v>
      </c>
      <c r="G666" s="33"/>
      <c r="H666" s="33"/>
      <c r="I666" s="198"/>
      <c r="J666" s="33"/>
      <c r="K666" s="33"/>
      <c r="L666" s="36"/>
      <c r="M666" s="199"/>
      <c r="N666" s="200"/>
      <c r="O666" s="68"/>
      <c r="P666" s="68"/>
      <c r="Q666" s="68"/>
      <c r="R666" s="68"/>
      <c r="S666" s="68"/>
      <c r="T666" s="69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T666" s="14" t="s">
        <v>127</v>
      </c>
      <c r="AU666" s="14" t="s">
        <v>86</v>
      </c>
    </row>
    <row r="667" spans="1:65" s="2" customFormat="1" ht="16.5" customHeight="1">
      <c r="A667" s="31"/>
      <c r="B667" s="32"/>
      <c r="C667" s="183" t="s">
        <v>1246</v>
      </c>
      <c r="D667" s="183" t="s">
        <v>118</v>
      </c>
      <c r="E667" s="184" t="s">
        <v>1247</v>
      </c>
      <c r="F667" s="185" t="s">
        <v>1248</v>
      </c>
      <c r="G667" s="186" t="s">
        <v>1222</v>
      </c>
      <c r="H667" s="187">
        <v>2</v>
      </c>
      <c r="I667" s="188"/>
      <c r="J667" s="189">
        <f>ROUND(I667*H667,2)</f>
        <v>0</v>
      </c>
      <c r="K667" s="185" t="s">
        <v>122</v>
      </c>
      <c r="L667" s="36"/>
      <c r="M667" s="190" t="s">
        <v>1</v>
      </c>
      <c r="N667" s="191" t="s">
        <v>42</v>
      </c>
      <c r="O667" s="68"/>
      <c r="P667" s="192">
        <f>O667*H667</f>
        <v>0</v>
      </c>
      <c r="Q667" s="192">
        <v>0</v>
      </c>
      <c r="R667" s="192">
        <f>Q667*H667</f>
        <v>0</v>
      </c>
      <c r="S667" s="192">
        <v>0</v>
      </c>
      <c r="T667" s="193">
        <f>S667*H667</f>
        <v>0</v>
      </c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R667" s="194" t="s">
        <v>123</v>
      </c>
      <c r="AT667" s="194" t="s">
        <v>118</v>
      </c>
      <c r="AU667" s="194" t="s">
        <v>86</v>
      </c>
      <c r="AY667" s="14" t="s">
        <v>115</v>
      </c>
      <c r="BE667" s="195">
        <f>IF(N667="základní",J667,0)</f>
        <v>0</v>
      </c>
      <c r="BF667" s="195">
        <f>IF(N667="snížená",J667,0)</f>
        <v>0</v>
      </c>
      <c r="BG667" s="195">
        <f>IF(N667="zákl. přenesená",J667,0)</f>
        <v>0</v>
      </c>
      <c r="BH667" s="195">
        <f>IF(N667="sníž. přenesená",J667,0)</f>
        <v>0</v>
      </c>
      <c r="BI667" s="195">
        <f>IF(N667="nulová",J667,0)</f>
        <v>0</v>
      </c>
      <c r="BJ667" s="14" t="s">
        <v>84</v>
      </c>
      <c r="BK667" s="195">
        <f>ROUND(I667*H667,2)</f>
        <v>0</v>
      </c>
      <c r="BL667" s="14" t="s">
        <v>123</v>
      </c>
      <c r="BM667" s="194" t="s">
        <v>1249</v>
      </c>
    </row>
    <row r="668" spans="1:65" s="2" customFormat="1" ht="29.25">
      <c r="A668" s="31"/>
      <c r="B668" s="32"/>
      <c r="C668" s="33"/>
      <c r="D668" s="196" t="s">
        <v>125</v>
      </c>
      <c r="E668" s="33"/>
      <c r="F668" s="197" t="s">
        <v>1250</v>
      </c>
      <c r="G668" s="33"/>
      <c r="H668" s="33"/>
      <c r="I668" s="198"/>
      <c r="J668" s="33"/>
      <c r="K668" s="33"/>
      <c r="L668" s="36"/>
      <c r="M668" s="199"/>
      <c r="N668" s="200"/>
      <c r="O668" s="68"/>
      <c r="P668" s="68"/>
      <c r="Q668" s="68"/>
      <c r="R668" s="68"/>
      <c r="S668" s="68"/>
      <c r="T668" s="69"/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T668" s="14" t="s">
        <v>125</v>
      </c>
      <c r="AU668" s="14" t="s">
        <v>86</v>
      </c>
    </row>
    <row r="669" spans="1:65" s="2" customFormat="1" ht="19.5">
      <c r="A669" s="31"/>
      <c r="B669" s="32"/>
      <c r="C669" s="33"/>
      <c r="D669" s="196" t="s">
        <v>127</v>
      </c>
      <c r="E669" s="33"/>
      <c r="F669" s="201" t="s">
        <v>1225</v>
      </c>
      <c r="G669" s="33"/>
      <c r="H669" s="33"/>
      <c r="I669" s="198"/>
      <c r="J669" s="33"/>
      <c r="K669" s="33"/>
      <c r="L669" s="36"/>
      <c r="M669" s="199"/>
      <c r="N669" s="200"/>
      <c r="O669" s="68"/>
      <c r="P669" s="68"/>
      <c r="Q669" s="68"/>
      <c r="R669" s="68"/>
      <c r="S669" s="68"/>
      <c r="T669" s="69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T669" s="14" t="s">
        <v>127</v>
      </c>
      <c r="AU669" s="14" t="s">
        <v>86</v>
      </c>
    </row>
    <row r="670" spans="1:65" s="2" customFormat="1" ht="16.5" customHeight="1">
      <c r="A670" s="31"/>
      <c r="B670" s="32"/>
      <c r="C670" s="183" t="s">
        <v>1251</v>
      </c>
      <c r="D670" s="183" t="s">
        <v>118</v>
      </c>
      <c r="E670" s="184" t="s">
        <v>1252</v>
      </c>
      <c r="F670" s="185" t="s">
        <v>1253</v>
      </c>
      <c r="G670" s="186" t="s">
        <v>1222</v>
      </c>
      <c r="H670" s="187">
        <v>3</v>
      </c>
      <c r="I670" s="188"/>
      <c r="J670" s="189">
        <f>ROUND(I670*H670,2)</f>
        <v>0</v>
      </c>
      <c r="K670" s="185" t="s">
        <v>122</v>
      </c>
      <c r="L670" s="36"/>
      <c r="M670" s="190" t="s">
        <v>1</v>
      </c>
      <c r="N670" s="191" t="s">
        <v>42</v>
      </c>
      <c r="O670" s="68"/>
      <c r="P670" s="192">
        <f>O670*H670</f>
        <v>0</v>
      </c>
      <c r="Q670" s="192">
        <v>0</v>
      </c>
      <c r="R670" s="192">
        <f>Q670*H670</f>
        <v>0</v>
      </c>
      <c r="S670" s="192">
        <v>0</v>
      </c>
      <c r="T670" s="193">
        <f>S670*H670</f>
        <v>0</v>
      </c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R670" s="194" t="s">
        <v>123</v>
      </c>
      <c r="AT670" s="194" t="s">
        <v>118</v>
      </c>
      <c r="AU670" s="194" t="s">
        <v>86</v>
      </c>
      <c r="AY670" s="14" t="s">
        <v>115</v>
      </c>
      <c r="BE670" s="195">
        <f>IF(N670="základní",J670,0)</f>
        <v>0</v>
      </c>
      <c r="BF670" s="195">
        <f>IF(N670="snížená",J670,0)</f>
        <v>0</v>
      </c>
      <c r="BG670" s="195">
        <f>IF(N670="zákl. přenesená",J670,0)</f>
        <v>0</v>
      </c>
      <c r="BH670" s="195">
        <f>IF(N670="sníž. přenesená",J670,0)</f>
        <v>0</v>
      </c>
      <c r="BI670" s="195">
        <f>IF(N670="nulová",J670,0)</f>
        <v>0</v>
      </c>
      <c r="BJ670" s="14" t="s">
        <v>84</v>
      </c>
      <c r="BK670" s="195">
        <f>ROUND(I670*H670,2)</f>
        <v>0</v>
      </c>
      <c r="BL670" s="14" t="s">
        <v>123</v>
      </c>
      <c r="BM670" s="194" t="s">
        <v>1254</v>
      </c>
    </row>
    <row r="671" spans="1:65" s="2" customFormat="1" ht="29.25">
      <c r="A671" s="31"/>
      <c r="B671" s="32"/>
      <c r="C671" s="33"/>
      <c r="D671" s="196" t="s">
        <v>125</v>
      </c>
      <c r="E671" s="33"/>
      <c r="F671" s="197" t="s">
        <v>1255</v>
      </c>
      <c r="G671" s="33"/>
      <c r="H671" s="33"/>
      <c r="I671" s="198"/>
      <c r="J671" s="33"/>
      <c r="K671" s="33"/>
      <c r="L671" s="36"/>
      <c r="M671" s="199"/>
      <c r="N671" s="200"/>
      <c r="O671" s="68"/>
      <c r="P671" s="68"/>
      <c r="Q671" s="68"/>
      <c r="R671" s="68"/>
      <c r="S671" s="68"/>
      <c r="T671" s="69"/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T671" s="14" t="s">
        <v>125</v>
      </c>
      <c r="AU671" s="14" t="s">
        <v>86</v>
      </c>
    </row>
    <row r="672" spans="1:65" s="2" customFormat="1" ht="19.5">
      <c r="A672" s="31"/>
      <c r="B672" s="32"/>
      <c r="C672" s="33"/>
      <c r="D672" s="196" t="s">
        <v>127</v>
      </c>
      <c r="E672" s="33"/>
      <c r="F672" s="201" t="s">
        <v>1225</v>
      </c>
      <c r="G672" s="33"/>
      <c r="H672" s="33"/>
      <c r="I672" s="198"/>
      <c r="J672" s="33"/>
      <c r="K672" s="33"/>
      <c r="L672" s="36"/>
      <c r="M672" s="199"/>
      <c r="N672" s="200"/>
      <c r="O672" s="68"/>
      <c r="P672" s="68"/>
      <c r="Q672" s="68"/>
      <c r="R672" s="68"/>
      <c r="S672" s="68"/>
      <c r="T672" s="69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T672" s="14" t="s">
        <v>127</v>
      </c>
      <c r="AU672" s="14" t="s">
        <v>86</v>
      </c>
    </row>
    <row r="673" spans="1:65" s="2" customFormat="1" ht="16.5" customHeight="1">
      <c r="A673" s="31"/>
      <c r="B673" s="32"/>
      <c r="C673" s="183" t="s">
        <v>1256</v>
      </c>
      <c r="D673" s="183" t="s">
        <v>118</v>
      </c>
      <c r="E673" s="184" t="s">
        <v>1257</v>
      </c>
      <c r="F673" s="185" t="s">
        <v>1258</v>
      </c>
      <c r="G673" s="186" t="s">
        <v>1222</v>
      </c>
      <c r="H673" s="187">
        <v>3</v>
      </c>
      <c r="I673" s="188"/>
      <c r="J673" s="189">
        <f>ROUND(I673*H673,2)</f>
        <v>0</v>
      </c>
      <c r="K673" s="185" t="s">
        <v>122</v>
      </c>
      <c r="L673" s="36"/>
      <c r="M673" s="190" t="s">
        <v>1</v>
      </c>
      <c r="N673" s="191" t="s">
        <v>42</v>
      </c>
      <c r="O673" s="68"/>
      <c r="P673" s="192">
        <f>O673*H673</f>
        <v>0</v>
      </c>
      <c r="Q673" s="192">
        <v>0</v>
      </c>
      <c r="R673" s="192">
        <f>Q673*H673</f>
        <v>0</v>
      </c>
      <c r="S673" s="192">
        <v>0</v>
      </c>
      <c r="T673" s="193">
        <f>S673*H673</f>
        <v>0</v>
      </c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R673" s="194" t="s">
        <v>123</v>
      </c>
      <c r="AT673" s="194" t="s">
        <v>118</v>
      </c>
      <c r="AU673" s="194" t="s">
        <v>86</v>
      </c>
      <c r="AY673" s="14" t="s">
        <v>115</v>
      </c>
      <c r="BE673" s="195">
        <f>IF(N673="základní",J673,0)</f>
        <v>0</v>
      </c>
      <c r="BF673" s="195">
        <f>IF(N673="snížená",J673,0)</f>
        <v>0</v>
      </c>
      <c r="BG673" s="195">
        <f>IF(N673="zákl. přenesená",J673,0)</f>
        <v>0</v>
      </c>
      <c r="BH673" s="195">
        <f>IF(N673="sníž. přenesená",J673,0)</f>
        <v>0</v>
      </c>
      <c r="BI673" s="195">
        <f>IF(N673="nulová",J673,0)</f>
        <v>0</v>
      </c>
      <c r="BJ673" s="14" t="s">
        <v>84</v>
      </c>
      <c r="BK673" s="195">
        <f>ROUND(I673*H673,2)</f>
        <v>0</v>
      </c>
      <c r="BL673" s="14" t="s">
        <v>123</v>
      </c>
      <c r="BM673" s="194" t="s">
        <v>1259</v>
      </c>
    </row>
    <row r="674" spans="1:65" s="2" customFormat="1" ht="29.25">
      <c r="A674" s="31"/>
      <c r="B674" s="32"/>
      <c r="C674" s="33"/>
      <c r="D674" s="196" t="s">
        <v>125</v>
      </c>
      <c r="E674" s="33"/>
      <c r="F674" s="197" t="s">
        <v>1260</v>
      </c>
      <c r="G674" s="33"/>
      <c r="H674" s="33"/>
      <c r="I674" s="198"/>
      <c r="J674" s="33"/>
      <c r="K674" s="33"/>
      <c r="L674" s="36"/>
      <c r="M674" s="199"/>
      <c r="N674" s="200"/>
      <c r="O674" s="68"/>
      <c r="P674" s="68"/>
      <c r="Q674" s="68"/>
      <c r="R674" s="68"/>
      <c r="S674" s="68"/>
      <c r="T674" s="69"/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T674" s="14" t="s">
        <v>125</v>
      </c>
      <c r="AU674" s="14" t="s">
        <v>86</v>
      </c>
    </row>
    <row r="675" spans="1:65" s="2" customFormat="1" ht="19.5">
      <c r="A675" s="31"/>
      <c r="B675" s="32"/>
      <c r="C675" s="33"/>
      <c r="D675" s="196" t="s">
        <v>127</v>
      </c>
      <c r="E675" s="33"/>
      <c r="F675" s="201" t="s">
        <v>1225</v>
      </c>
      <c r="G675" s="33"/>
      <c r="H675" s="33"/>
      <c r="I675" s="198"/>
      <c r="J675" s="33"/>
      <c r="K675" s="33"/>
      <c r="L675" s="36"/>
      <c r="M675" s="199"/>
      <c r="N675" s="200"/>
      <c r="O675" s="68"/>
      <c r="P675" s="68"/>
      <c r="Q675" s="68"/>
      <c r="R675" s="68"/>
      <c r="S675" s="68"/>
      <c r="T675" s="69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T675" s="14" t="s">
        <v>127</v>
      </c>
      <c r="AU675" s="14" t="s">
        <v>86</v>
      </c>
    </row>
    <row r="676" spans="1:65" s="2" customFormat="1" ht="21.75" customHeight="1">
      <c r="A676" s="31"/>
      <c r="B676" s="32"/>
      <c r="C676" s="183" t="s">
        <v>1261</v>
      </c>
      <c r="D676" s="183" t="s">
        <v>118</v>
      </c>
      <c r="E676" s="184" t="s">
        <v>1262</v>
      </c>
      <c r="F676" s="185" t="s">
        <v>1263</v>
      </c>
      <c r="G676" s="186" t="s">
        <v>1222</v>
      </c>
      <c r="H676" s="187">
        <v>3</v>
      </c>
      <c r="I676" s="188"/>
      <c r="J676" s="189">
        <f>ROUND(I676*H676,2)</f>
        <v>0</v>
      </c>
      <c r="K676" s="185" t="s">
        <v>122</v>
      </c>
      <c r="L676" s="36"/>
      <c r="M676" s="190" t="s">
        <v>1</v>
      </c>
      <c r="N676" s="191" t="s">
        <v>42</v>
      </c>
      <c r="O676" s="68"/>
      <c r="P676" s="192">
        <f>O676*H676</f>
        <v>0</v>
      </c>
      <c r="Q676" s="192">
        <v>0</v>
      </c>
      <c r="R676" s="192">
        <f>Q676*H676</f>
        <v>0</v>
      </c>
      <c r="S676" s="192">
        <v>0</v>
      </c>
      <c r="T676" s="193">
        <f>S676*H676</f>
        <v>0</v>
      </c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R676" s="194" t="s">
        <v>123</v>
      </c>
      <c r="AT676" s="194" t="s">
        <v>118</v>
      </c>
      <c r="AU676" s="194" t="s">
        <v>86</v>
      </c>
      <c r="AY676" s="14" t="s">
        <v>115</v>
      </c>
      <c r="BE676" s="195">
        <f>IF(N676="základní",J676,0)</f>
        <v>0</v>
      </c>
      <c r="BF676" s="195">
        <f>IF(N676="snížená",J676,0)</f>
        <v>0</v>
      </c>
      <c r="BG676" s="195">
        <f>IF(N676="zákl. přenesená",J676,0)</f>
        <v>0</v>
      </c>
      <c r="BH676" s="195">
        <f>IF(N676="sníž. přenesená",J676,0)</f>
        <v>0</v>
      </c>
      <c r="BI676" s="195">
        <f>IF(N676="nulová",J676,0)</f>
        <v>0</v>
      </c>
      <c r="BJ676" s="14" t="s">
        <v>84</v>
      </c>
      <c r="BK676" s="195">
        <f>ROUND(I676*H676,2)</f>
        <v>0</v>
      </c>
      <c r="BL676" s="14" t="s">
        <v>123</v>
      </c>
      <c r="BM676" s="194" t="s">
        <v>1264</v>
      </c>
    </row>
    <row r="677" spans="1:65" s="2" customFormat="1" ht="39">
      <c r="A677" s="31"/>
      <c r="B677" s="32"/>
      <c r="C677" s="33"/>
      <c r="D677" s="196" t="s">
        <v>125</v>
      </c>
      <c r="E677" s="33"/>
      <c r="F677" s="197" t="s">
        <v>1265</v>
      </c>
      <c r="G677" s="33"/>
      <c r="H677" s="33"/>
      <c r="I677" s="198"/>
      <c r="J677" s="33"/>
      <c r="K677" s="33"/>
      <c r="L677" s="36"/>
      <c r="M677" s="199"/>
      <c r="N677" s="200"/>
      <c r="O677" s="68"/>
      <c r="P677" s="68"/>
      <c r="Q677" s="68"/>
      <c r="R677" s="68"/>
      <c r="S677" s="68"/>
      <c r="T677" s="69"/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T677" s="14" t="s">
        <v>125</v>
      </c>
      <c r="AU677" s="14" t="s">
        <v>86</v>
      </c>
    </row>
    <row r="678" spans="1:65" s="2" customFormat="1" ht="19.5">
      <c r="A678" s="31"/>
      <c r="B678" s="32"/>
      <c r="C678" s="33"/>
      <c r="D678" s="196" t="s">
        <v>127</v>
      </c>
      <c r="E678" s="33"/>
      <c r="F678" s="201" t="s">
        <v>1225</v>
      </c>
      <c r="G678" s="33"/>
      <c r="H678" s="33"/>
      <c r="I678" s="198"/>
      <c r="J678" s="33"/>
      <c r="K678" s="33"/>
      <c r="L678" s="36"/>
      <c r="M678" s="199"/>
      <c r="N678" s="200"/>
      <c r="O678" s="68"/>
      <c r="P678" s="68"/>
      <c r="Q678" s="68"/>
      <c r="R678" s="68"/>
      <c r="S678" s="68"/>
      <c r="T678" s="69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T678" s="14" t="s">
        <v>127</v>
      </c>
      <c r="AU678" s="14" t="s">
        <v>86</v>
      </c>
    </row>
    <row r="679" spans="1:65" s="2" customFormat="1" ht="16.5" customHeight="1">
      <c r="A679" s="31"/>
      <c r="B679" s="32"/>
      <c r="C679" s="202" t="s">
        <v>1266</v>
      </c>
      <c r="D679" s="202" t="s">
        <v>1267</v>
      </c>
      <c r="E679" s="203" t="s">
        <v>1268</v>
      </c>
      <c r="F679" s="204" t="s">
        <v>1269</v>
      </c>
      <c r="G679" s="205" t="s">
        <v>184</v>
      </c>
      <c r="H679" s="206">
        <v>4</v>
      </c>
      <c r="I679" s="207"/>
      <c r="J679" s="208">
        <f>ROUND(I679*H679,2)</f>
        <v>0</v>
      </c>
      <c r="K679" s="204" t="s">
        <v>122</v>
      </c>
      <c r="L679" s="209"/>
      <c r="M679" s="210" t="s">
        <v>1</v>
      </c>
      <c r="N679" s="211" t="s">
        <v>42</v>
      </c>
      <c r="O679" s="68"/>
      <c r="P679" s="192">
        <f>O679*H679</f>
        <v>0</v>
      </c>
      <c r="Q679" s="192">
        <v>0.06</v>
      </c>
      <c r="R679" s="192">
        <f>Q679*H679</f>
        <v>0.24</v>
      </c>
      <c r="S679" s="192">
        <v>0</v>
      </c>
      <c r="T679" s="193">
        <f>S679*H679</f>
        <v>0</v>
      </c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R679" s="194" t="s">
        <v>766</v>
      </c>
      <c r="AT679" s="194" t="s">
        <v>1267</v>
      </c>
      <c r="AU679" s="194" t="s">
        <v>86</v>
      </c>
      <c r="AY679" s="14" t="s">
        <v>115</v>
      </c>
      <c r="BE679" s="195">
        <f>IF(N679="základní",J679,0)</f>
        <v>0</v>
      </c>
      <c r="BF679" s="195">
        <f>IF(N679="snížená",J679,0)</f>
        <v>0</v>
      </c>
      <c r="BG679" s="195">
        <f>IF(N679="zákl. přenesená",J679,0)</f>
        <v>0</v>
      </c>
      <c r="BH679" s="195">
        <f>IF(N679="sníž. přenesená",J679,0)</f>
        <v>0</v>
      </c>
      <c r="BI679" s="195">
        <f>IF(N679="nulová",J679,0)</f>
        <v>0</v>
      </c>
      <c r="BJ679" s="14" t="s">
        <v>84</v>
      </c>
      <c r="BK679" s="195">
        <f>ROUND(I679*H679,2)</f>
        <v>0</v>
      </c>
      <c r="BL679" s="14" t="s">
        <v>766</v>
      </c>
      <c r="BM679" s="194" t="s">
        <v>1270</v>
      </c>
    </row>
    <row r="680" spans="1:65" s="2" customFormat="1">
      <c r="A680" s="31"/>
      <c r="B680" s="32"/>
      <c r="C680" s="33"/>
      <c r="D680" s="196" t="s">
        <v>125</v>
      </c>
      <c r="E680" s="33"/>
      <c r="F680" s="197" t="s">
        <v>1269</v>
      </c>
      <c r="G680" s="33"/>
      <c r="H680" s="33"/>
      <c r="I680" s="198"/>
      <c r="J680" s="33"/>
      <c r="K680" s="33"/>
      <c r="L680" s="36"/>
      <c r="M680" s="199"/>
      <c r="N680" s="200"/>
      <c r="O680" s="68"/>
      <c r="P680" s="68"/>
      <c r="Q680" s="68"/>
      <c r="R680" s="68"/>
      <c r="S680" s="68"/>
      <c r="T680" s="69"/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T680" s="14" t="s">
        <v>125</v>
      </c>
      <c r="AU680" s="14" t="s">
        <v>86</v>
      </c>
    </row>
    <row r="681" spans="1:65" s="2" customFormat="1" ht="16.5" customHeight="1">
      <c r="A681" s="31"/>
      <c r="B681" s="32"/>
      <c r="C681" s="202" t="s">
        <v>1271</v>
      </c>
      <c r="D681" s="202" t="s">
        <v>1267</v>
      </c>
      <c r="E681" s="203" t="s">
        <v>1272</v>
      </c>
      <c r="F681" s="204" t="s">
        <v>1273</v>
      </c>
      <c r="G681" s="205" t="s">
        <v>184</v>
      </c>
      <c r="H681" s="206">
        <v>4</v>
      </c>
      <c r="I681" s="207"/>
      <c r="J681" s="208">
        <f>ROUND(I681*H681,2)</f>
        <v>0</v>
      </c>
      <c r="K681" s="204" t="s">
        <v>122</v>
      </c>
      <c r="L681" s="209"/>
      <c r="M681" s="210" t="s">
        <v>1</v>
      </c>
      <c r="N681" s="211" t="s">
        <v>42</v>
      </c>
      <c r="O681" s="68"/>
      <c r="P681" s="192">
        <f>O681*H681</f>
        <v>0</v>
      </c>
      <c r="Q681" s="192">
        <v>6.4000000000000001E-2</v>
      </c>
      <c r="R681" s="192">
        <f>Q681*H681</f>
        <v>0.25600000000000001</v>
      </c>
      <c r="S681" s="192">
        <v>0</v>
      </c>
      <c r="T681" s="193">
        <f>S681*H681</f>
        <v>0</v>
      </c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R681" s="194" t="s">
        <v>766</v>
      </c>
      <c r="AT681" s="194" t="s">
        <v>1267</v>
      </c>
      <c r="AU681" s="194" t="s">
        <v>86</v>
      </c>
      <c r="AY681" s="14" t="s">
        <v>115</v>
      </c>
      <c r="BE681" s="195">
        <f>IF(N681="základní",J681,0)</f>
        <v>0</v>
      </c>
      <c r="BF681" s="195">
        <f>IF(N681="snížená",J681,0)</f>
        <v>0</v>
      </c>
      <c r="BG681" s="195">
        <f>IF(N681="zákl. přenesená",J681,0)</f>
        <v>0</v>
      </c>
      <c r="BH681" s="195">
        <f>IF(N681="sníž. přenesená",J681,0)</f>
        <v>0</v>
      </c>
      <c r="BI681" s="195">
        <f>IF(N681="nulová",J681,0)</f>
        <v>0</v>
      </c>
      <c r="BJ681" s="14" t="s">
        <v>84</v>
      </c>
      <c r="BK681" s="195">
        <f>ROUND(I681*H681,2)</f>
        <v>0</v>
      </c>
      <c r="BL681" s="14" t="s">
        <v>766</v>
      </c>
      <c r="BM681" s="194" t="s">
        <v>1274</v>
      </c>
    </row>
    <row r="682" spans="1:65" s="2" customFormat="1">
      <c r="A682" s="31"/>
      <c r="B682" s="32"/>
      <c r="C682" s="33"/>
      <c r="D682" s="196" t="s">
        <v>125</v>
      </c>
      <c r="E682" s="33"/>
      <c r="F682" s="197" t="s">
        <v>1273</v>
      </c>
      <c r="G682" s="33"/>
      <c r="H682" s="33"/>
      <c r="I682" s="198"/>
      <c r="J682" s="33"/>
      <c r="K682" s="33"/>
      <c r="L682" s="36"/>
      <c r="M682" s="199"/>
      <c r="N682" s="200"/>
      <c r="O682" s="68"/>
      <c r="P682" s="68"/>
      <c r="Q682" s="68"/>
      <c r="R682" s="68"/>
      <c r="S682" s="68"/>
      <c r="T682" s="69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T682" s="14" t="s">
        <v>125</v>
      </c>
      <c r="AU682" s="14" t="s">
        <v>86</v>
      </c>
    </row>
    <row r="683" spans="1:65" s="2" customFormat="1" ht="16.5" customHeight="1">
      <c r="A683" s="31"/>
      <c r="B683" s="32"/>
      <c r="C683" s="202" t="s">
        <v>1275</v>
      </c>
      <c r="D683" s="202" t="s">
        <v>1267</v>
      </c>
      <c r="E683" s="203" t="s">
        <v>1276</v>
      </c>
      <c r="F683" s="204" t="s">
        <v>1277</v>
      </c>
      <c r="G683" s="205" t="s">
        <v>184</v>
      </c>
      <c r="H683" s="206">
        <v>4</v>
      </c>
      <c r="I683" s="207"/>
      <c r="J683" s="208">
        <f>ROUND(I683*H683,2)</f>
        <v>0</v>
      </c>
      <c r="K683" s="204" t="s">
        <v>122</v>
      </c>
      <c r="L683" s="209"/>
      <c r="M683" s="210" t="s">
        <v>1</v>
      </c>
      <c r="N683" s="211" t="s">
        <v>42</v>
      </c>
      <c r="O683" s="68"/>
      <c r="P683" s="192">
        <f>O683*H683</f>
        <v>0</v>
      </c>
      <c r="Q683" s="192">
        <v>4.4999999999999998E-2</v>
      </c>
      <c r="R683" s="192">
        <f>Q683*H683</f>
        <v>0.18</v>
      </c>
      <c r="S683" s="192">
        <v>0</v>
      </c>
      <c r="T683" s="193">
        <f>S683*H683</f>
        <v>0</v>
      </c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R683" s="194" t="s">
        <v>766</v>
      </c>
      <c r="AT683" s="194" t="s">
        <v>1267</v>
      </c>
      <c r="AU683" s="194" t="s">
        <v>86</v>
      </c>
      <c r="AY683" s="14" t="s">
        <v>115</v>
      </c>
      <c r="BE683" s="195">
        <f>IF(N683="základní",J683,0)</f>
        <v>0</v>
      </c>
      <c r="BF683" s="195">
        <f>IF(N683="snížená",J683,0)</f>
        <v>0</v>
      </c>
      <c r="BG683" s="195">
        <f>IF(N683="zákl. přenesená",J683,0)</f>
        <v>0</v>
      </c>
      <c r="BH683" s="195">
        <f>IF(N683="sníž. přenesená",J683,0)</f>
        <v>0</v>
      </c>
      <c r="BI683" s="195">
        <f>IF(N683="nulová",J683,0)</f>
        <v>0</v>
      </c>
      <c r="BJ683" s="14" t="s">
        <v>84</v>
      </c>
      <c r="BK683" s="195">
        <f>ROUND(I683*H683,2)</f>
        <v>0</v>
      </c>
      <c r="BL683" s="14" t="s">
        <v>766</v>
      </c>
      <c r="BM683" s="194" t="s">
        <v>1278</v>
      </c>
    </row>
    <row r="684" spans="1:65" s="2" customFormat="1">
      <c r="A684" s="31"/>
      <c r="B684" s="32"/>
      <c r="C684" s="33"/>
      <c r="D684" s="196" t="s">
        <v>125</v>
      </c>
      <c r="E684" s="33"/>
      <c r="F684" s="197" t="s">
        <v>1277</v>
      </c>
      <c r="G684" s="33"/>
      <c r="H684" s="33"/>
      <c r="I684" s="198"/>
      <c r="J684" s="33"/>
      <c r="K684" s="33"/>
      <c r="L684" s="36"/>
      <c r="M684" s="199"/>
      <c r="N684" s="200"/>
      <c r="O684" s="68"/>
      <c r="P684" s="68"/>
      <c r="Q684" s="68"/>
      <c r="R684" s="68"/>
      <c r="S684" s="68"/>
      <c r="T684" s="69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T684" s="14" t="s">
        <v>125</v>
      </c>
      <c r="AU684" s="14" t="s">
        <v>86</v>
      </c>
    </row>
    <row r="685" spans="1:65" s="2" customFormat="1" ht="16.5" customHeight="1">
      <c r="A685" s="31"/>
      <c r="B685" s="32"/>
      <c r="C685" s="202" t="s">
        <v>1279</v>
      </c>
      <c r="D685" s="202" t="s">
        <v>1267</v>
      </c>
      <c r="E685" s="203" t="s">
        <v>1280</v>
      </c>
      <c r="F685" s="204" t="s">
        <v>1281</v>
      </c>
      <c r="G685" s="205" t="s">
        <v>184</v>
      </c>
      <c r="H685" s="206">
        <v>4</v>
      </c>
      <c r="I685" s="207"/>
      <c r="J685" s="208">
        <f>ROUND(I685*H685,2)</f>
        <v>0</v>
      </c>
      <c r="K685" s="204" t="s">
        <v>122</v>
      </c>
      <c r="L685" s="209"/>
      <c r="M685" s="210" t="s">
        <v>1</v>
      </c>
      <c r="N685" s="211" t="s">
        <v>42</v>
      </c>
      <c r="O685" s="68"/>
      <c r="P685" s="192">
        <f>O685*H685</f>
        <v>0</v>
      </c>
      <c r="Q685" s="192">
        <v>4.8000000000000001E-2</v>
      </c>
      <c r="R685" s="192">
        <f>Q685*H685</f>
        <v>0.192</v>
      </c>
      <c r="S685" s="192">
        <v>0</v>
      </c>
      <c r="T685" s="193">
        <f>S685*H685</f>
        <v>0</v>
      </c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R685" s="194" t="s">
        <v>766</v>
      </c>
      <c r="AT685" s="194" t="s">
        <v>1267</v>
      </c>
      <c r="AU685" s="194" t="s">
        <v>86</v>
      </c>
      <c r="AY685" s="14" t="s">
        <v>115</v>
      </c>
      <c r="BE685" s="195">
        <f>IF(N685="základní",J685,0)</f>
        <v>0</v>
      </c>
      <c r="BF685" s="195">
        <f>IF(N685="snížená",J685,0)</f>
        <v>0</v>
      </c>
      <c r="BG685" s="195">
        <f>IF(N685="zákl. přenesená",J685,0)</f>
        <v>0</v>
      </c>
      <c r="BH685" s="195">
        <f>IF(N685="sníž. přenesená",J685,0)</f>
        <v>0</v>
      </c>
      <c r="BI685" s="195">
        <f>IF(N685="nulová",J685,0)</f>
        <v>0</v>
      </c>
      <c r="BJ685" s="14" t="s">
        <v>84</v>
      </c>
      <c r="BK685" s="195">
        <f>ROUND(I685*H685,2)</f>
        <v>0</v>
      </c>
      <c r="BL685" s="14" t="s">
        <v>766</v>
      </c>
      <c r="BM685" s="194" t="s">
        <v>1282</v>
      </c>
    </row>
    <row r="686" spans="1:65" s="2" customFormat="1">
      <c r="A686" s="31"/>
      <c r="B686" s="32"/>
      <c r="C686" s="33"/>
      <c r="D686" s="196" t="s">
        <v>125</v>
      </c>
      <c r="E686" s="33"/>
      <c r="F686" s="197" t="s">
        <v>1281</v>
      </c>
      <c r="G686" s="33"/>
      <c r="H686" s="33"/>
      <c r="I686" s="198"/>
      <c r="J686" s="33"/>
      <c r="K686" s="33"/>
      <c r="L686" s="36"/>
      <c r="M686" s="199"/>
      <c r="N686" s="200"/>
      <c r="O686" s="68"/>
      <c r="P686" s="68"/>
      <c r="Q686" s="68"/>
      <c r="R686" s="68"/>
      <c r="S686" s="68"/>
      <c r="T686" s="69"/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T686" s="14" t="s">
        <v>125</v>
      </c>
      <c r="AU686" s="14" t="s">
        <v>86</v>
      </c>
    </row>
    <row r="687" spans="1:65" s="2" customFormat="1" ht="16.5" customHeight="1">
      <c r="A687" s="31"/>
      <c r="B687" s="32"/>
      <c r="C687" s="202" t="s">
        <v>1283</v>
      </c>
      <c r="D687" s="202" t="s">
        <v>1267</v>
      </c>
      <c r="E687" s="203" t="s">
        <v>1284</v>
      </c>
      <c r="F687" s="204" t="s">
        <v>1285</v>
      </c>
      <c r="G687" s="205" t="s">
        <v>184</v>
      </c>
      <c r="H687" s="206">
        <v>4</v>
      </c>
      <c r="I687" s="207"/>
      <c r="J687" s="208">
        <f>ROUND(I687*H687,2)</f>
        <v>0</v>
      </c>
      <c r="K687" s="204" t="s">
        <v>122</v>
      </c>
      <c r="L687" s="209"/>
      <c r="M687" s="210" t="s">
        <v>1</v>
      </c>
      <c r="N687" s="211" t="s">
        <v>42</v>
      </c>
      <c r="O687" s="68"/>
      <c r="P687" s="192">
        <f>O687*H687</f>
        <v>0</v>
      </c>
      <c r="Q687" s="192">
        <v>3.5000000000000003E-2</v>
      </c>
      <c r="R687" s="192">
        <f>Q687*H687</f>
        <v>0.14000000000000001</v>
      </c>
      <c r="S687" s="192">
        <v>0</v>
      </c>
      <c r="T687" s="193">
        <f>S687*H687</f>
        <v>0</v>
      </c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R687" s="194" t="s">
        <v>766</v>
      </c>
      <c r="AT687" s="194" t="s">
        <v>1267</v>
      </c>
      <c r="AU687" s="194" t="s">
        <v>86</v>
      </c>
      <c r="AY687" s="14" t="s">
        <v>115</v>
      </c>
      <c r="BE687" s="195">
        <f>IF(N687="základní",J687,0)</f>
        <v>0</v>
      </c>
      <c r="BF687" s="195">
        <f>IF(N687="snížená",J687,0)</f>
        <v>0</v>
      </c>
      <c r="BG687" s="195">
        <f>IF(N687="zákl. přenesená",J687,0)</f>
        <v>0</v>
      </c>
      <c r="BH687" s="195">
        <f>IF(N687="sníž. přenesená",J687,0)</f>
        <v>0</v>
      </c>
      <c r="BI687" s="195">
        <f>IF(N687="nulová",J687,0)</f>
        <v>0</v>
      </c>
      <c r="BJ687" s="14" t="s">
        <v>84</v>
      </c>
      <c r="BK687" s="195">
        <f>ROUND(I687*H687,2)</f>
        <v>0</v>
      </c>
      <c r="BL687" s="14" t="s">
        <v>766</v>
      </c>
      <c r="BM687" s="194" t="s">
        <v>1286</v>
      </c>
    </row>
    <row r="688" spans="1:65" s="2" customFormat="1">
      <c r="A688" s="31"/>
      <c r="B688" s="32"/>
      <c r="C688" s="33"/>
      <c r="D688" s="196" t="s">
        <v>125</v>
      </c>
      <c r="E688" s="33"/>
      <c r="F688" s="197" t="s">
        <v>1285</v>
      </c>
      <c r="G688" s="33"/>
      <c r="H688" s="33"/>
      <c r="I688" s="198"/>
      <c r="J688" s="33"/>
      <c r="K688" s="33"/>
      <c r="L688" s="36"/>
      <c r="M688" s="199"/>
      <c r="N688" s="200"/>
      <c r="O688" s="68"/>
      <c r="P688" s="68"/>
      <c r="Q688" s="68"/>
      <c r="R688" s="68"/>
      <c r="S688" s="68"/>
      <c r="T688" s="69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T688" s="14" t="s">
        <v>125</v>
      </c>
      <c r="AU688" s="14" t="s">
        <v>86</v>
      </c>
    </row>
    <row r="689" spans="1:65" s="12" customFormat="1" ht="25.9" customHeight="1">
      <c r="B689" s="167"/>
      <c r="C689" s="168"/>
      <c r="D689" s="169" t="s">
        <v>76</v>
      </c>
      <c r="E689" s="170" t="s">
        <v>1287</v>
      </c>
      <c r="F689" s="170" t="s">
        <v>1288</v>
      </c>
      <c r="G689" s="168"/>
      <c r="H689" s="168"/>
      <c r="I689" s="171"/>
      <c r="J689" s="172">
        <f>BK689</f>
        <v>0</v>
      </c>
      <c r="K689" s="168"/>
      <c r="L689" s="173"/>
      <c r="M689" s="174"/>
      <c r="N689" s="175"/>
      <c r="O689" s="175"/>
      <c r="P689" s="176">
        <f>SUM(P690:P704)</f>
        <v>0</v>
      </c>
      <c r="Q689" s="175"/>
      <c r="R689" s="176">
        <f>SUM(R690:R704)</f>
        <v>0</v>
      </c>
      <c r="S689" s="175"/>
      <c r="T689" s="177">
        <f>SUM(T690:T704)</f>
        <v>0</v>
      </c>
      <c r="AR689" s="178" t="s">
        <v>116</v>
      </c>
      <c r="AT689" s="179" t="s">
        <v>76</v>
      </c>
      <c r="AU689" s="179" t="s">
        <v>77</v>
      </c>
      <c r="AY689" s="178" t="s">
        <v>115</v>
      </c>
      <c r="BK689" s="180">
        <f>SUM(BK690:BK704)</f>
        <v>0</v>
      </c>
    </row>
    <row r="690" spans="1:65" s="2" customFormat="1" ht="36">
      <c r="A690" s="31"/>
      <c r="B690" s="32"/>
      <c r="C690" s="183" t="s">
        <v>1289</v>
      </c>
      <c r="D690" s="183" t="s">
        <v>118</v>
      </c>
      <c r="E690" s="184" t="s">
        <v>1290</v>
      </c>
      <c r="F690" s="185" t="s">
        <v>1291</v>
      </c>
      <c r="G690" s="186" t="s">
        <v>184</v>
      </c>
      <c r="H690" s="187">
        <v>16</v>
      </c>
      <c r="I690" s="188"/>
      <c r="J690" s="189">
        <f>ROUND(I690*H690,2)</f>
        <v>0</v>
      </c>
      <c r="K690" s="185" t="s">
        <v>122</v>
      </c>
      <c r="L690" s="36"/>
      <c r="M690" s="190" t="s">
        <v>1</v>
      </c>
      <c r="N690" s="191" t="s">
        <v>42</v>
      </c>
      <c r="O690" s="68"/>
      <c r="P690" s="192">
        <f>O690*H690</f>
        <v>0</v>
      </c>
      <c r="Q690" s="192">
        <v>0</v>
      </c>
      <c r="R690" s="192">
        <f>Q690*H690</f>
        <v>0</v>
      </c>
      <c r="S690" s="192">
        <v>0</v>
      </c>
      <c r="T690" s="193">
        <f>S690*H690</f>
        <v>0</v>
      </c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R690" s="194" t="s">
        <v>1292</v>
      </c>
      <c r="AT690" s="194" t="s">
        <v>118</v>
      </c>
      <c r="AU690" s="194" t="s">
        <v>84</v>
      </c>
      <c r="AY690" s="14" t="s">
        <v>115</v>
      </c>
      <c r="BE690" s="195">
        <f>IF(N690="základní",J690,0)</f>
        <v>0</v>
      </c>
      <c r="BF690" s="195">
        <f>IF(N690="snížená",J690,0)</f>
        <v>0</v>
      </c>
      <c r="BG690" s="195">
        <f>IF(N690="zákl. přenesená",J690,0)</f>
        <v>0</v>
      </c>
      <c r="BH690" s="195">
        <f>IF(N690="sníž. přenesená",J690,0)</f>
        <v>0</v>
      </c>
      <c r="BI690" s="195">
        <f>IF(N690="nulová",J690,0)</f>
        <v>0</v>
      </c>
      <c r="BJ690" s="14" t="s">
        <v>84</v>
      </c>
      <c r="BK690" s="195">
        <f>ROUND(I690*H690,2)</f>
        <v>0</v>
      </c>
      <c r="BL690" s="14" t="s">
        <v>1292</v>
      </c>
      <c r="BM690" s="194" t="s">
        <v>1293</v>
      </c>
    </row>
    <row r="691" spans="1:65" s="2" customFormat="1" ht="39">
      <c r="A691" s="31"/>
      <c r="B691" s="32"/>
      <c r="C691" s="33"/>
      <c r="D691" s="196" t="s">
        <v>125</v>
      </c>
      <c r="E691" s="33"/>
      <c r="F691" s="197" t="s">
        <v>1294</v>
      </c>
      <c r="G691" s="33"/>
      <c r="H691" s="33"/>
      <c r="I691" s="198"/>
      <c r="J691" s="33"/>
      <c r="K691" s="33"/>
      <c r="L691" s="36"/>
      <c r="M691" s="199"/>
      <c r="N691" s="200"/>
      <c r="O691" s="68"/>
      <c r="P691" s="68"/>
      <c r="Q691" s="68"/>
      <c r="R691" s="68"/>
      <c r="S691" s="68"/>
      <c r="T691" s="69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T691" s="14" t="s">
        <v>125</v>
      </c>
      <c r="AU691" s="14" t="s">
        <v>84</v>
      </c>
    </row>
    <row r="692" spans="1:65" s="2" customFormat="1" ht="19.5">
      <c r="A692" s="31"/>
      <c r="B692" s="32"/>
      <c r="C692" s="33"/>
      <c r="D692" s="196" t="s">
        <v>127</v>
      </c>
      <c r="E692" s="33"/>
      <c r="F692" s="201" t="s">
        <v>1295</v>
      </c>
      <c r="G692" s="33"/>
      <c r="H692" s="33"/>
      <c r="I692" s="198"/>
      <c r="J692" s="33"/>
      <c r="K692" s="33"/>
      <c r="L692" s="36"/>
      <c r="M692" s="199"/>
      <c r="N692" s="200"/>
      <c r="O692" s="68"/>
      <c r="P692" s="68"/>
      <c r="Q692" s="68"/>
      <c r="R692" s="68"/>
      <c r="S692" s="68"/>
      <c r="T692" s="69"/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T692" s="14" t="s">
        <v>127</v>
      </c>
      <c r="AU692" s="14" t="s">
        <v>84</v>
      </c>
    </row>
    <row r="693" spans="1:65" s="2" customFormat="1" ht="36">
      <c r="A693" s="31"/>
      <c r="B693" s="32"/>
      <c r="C693" s="183" t="s">
        <v>1296</v>
      </c>
      <c r="D693" s="183" t="s">
        <v>118</v>
      </c>
      <c r="E693" s="184" t="s">
        <v>1297</v>
      </c>
      <c r="F693" s="185" t="s">
        <v>1298</v>
      </c>
      <c r="G693" s="186" t="s">
        <v>184</v>
      </c>
      <c r="H693" s="187">
        <v>16</v>
      </c>
      <c r="I693" s="188"/>
      <c r="J693" s="189">
        <f>ROUND(I693*H693,2)</f>
        <v>0</v>
      </c>
      <c r="K693" s="185" t="s">
        <v>122</v>
      </c>
      <c r="L693" s="36"/>
      <c r="M693" s="190" t="s">
        <v>1</v>
      </c>
      <c r="N693" s="191" t="s">
        <v>42</v>
      </c>
      <c r="O693" s="68"/>
      <c r="P693" s="192">
        <f>O693*H693</f>
        <v>0</v>
      </c>
      <c r="Q693" s="192">
        <v>0</v>
      </c>
      <c r="R693" s="192">
        <f>Q693*H693</f>
        <v>0</v>
      </c>
      <c r="S693" s="192">
        <v>0</v>
      </c>
      <c r="T693" s="193">
        <f>S693*H693</f>
        <v>0</v>
      </c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R693" s="194" t="s">
        <v>1292</v>
      </c>
      <c r="AT693" s="194" t="s">
        <v>118</v>
      </c>
      <c r="AU693" s="194" t="s">
        <v>84</v>
      </c>
      <c r="AY693" s="14" t="s">
        <v>115</v>
      </c>
      <c r="BE693" s="195">
        <f>IF(N693="základní",J693,0)</f>
        <v>0</v>
      </c>
      <c r="BF693" s="195">
        <f>IF(N693="snížená",J693,0)</f>
        <v>0</v>
      </c>
      <c r="BG693" s="195">
        <f>IF(N693="zákl. přenesená",J693,0)</f>
        <v>0</v>
      </c>
      <c r="BH693" s="195">
        <f>IF(N693="sníž. přenesená",J693,0)</f>
        <v>0</v>
      </c>
      <c r="BI693" s="195">
        <f>IF(N693="nulová",J693,0)</f>
        <v>0</v>
      </c>
      <c r="BJ693" s="14" t="s">
        <v>84</v>
      </c>
      <c r="BK693" s="195">
        <f>ROUND(I693*H693,2)</f>
        <v>0</v>
      </c>
      <c r="BL693" s="14" t="s">
        <v>1292</v>
      </c>
      <c r="BM693" s="194" t="s">
        <v>1299</v>
      </c>
    </row>
    <row r="694" spans="1:65" s="2" customFormat="1" ht="39">
      <c r="A694" s="31"/>
      <c r="B694" s="32"/>
      <c r="C694" s="33"/>
      <c r="D694" s="196" t="s">
        <v>125</v>
      </c>
      <c r="E694" s="33"/>
      <c r="F694" s="197" t="s">
        <v>1300</v>
      </c>
      <c r="G694" s="33"/>
      <c r="H694" s="33"/>
      <c r="I694" s="198"/>
      <c r="J694" s="33"/>
      <c r="K694" s="33"/>
      <c r="L694" s="36"/>
      <c r="M694" s="199"/>
      <c r="N694" s="200"/>
      <c r="O694" s="68"/>
      <c r="P694" s="68"/>
      <c r="Q694" s="68"/>
      <c r="R694" s="68"/>
      <c r="S694" s="68"/>
      <c r="T694" s="69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T694" s="14" t="s">
        <v>125</v>
      </c>
      <c r="AU694" s="14" t="s">
        <v>84</v>
      </c>
    </row>
    <row r="695" spans="1:65" s="2" customFormat="1" ht="19.5">
      <c r="A695" s="31"/>
      <c r="B695" s="32"/>
      <c r="C695" s="33"/>
      <c r="D695" s="196" t="s">
        <v>127</v>
      </c>
      <c r="E695" s="33"/>
      <c r="F695" s="201" t="s">
        <v>1295</v>
      </c>
      <c r="G695" s="33"/>
      <c r="H695" s="33"/>
      <c r="I695" s="198"/>
      <c r="J695" s="33"/>
      <c r="K695" s="33"/>
      <c r="L695" s="36"/>
      <c r="M695" s="199"/>
      <c r="N695" s="200"/>
      <c r="O695" s="68"/>
      <c r="P695" s="68"/>
      <c r="Q695" s="68"/>
      <c r="R695" s="68"/>
      <c r="S695" s="68"/>
      <c r="T695" s="69"/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T695" s="14" t="s">
        <v>127</v>
      </c>
      <c r="AU695" s="14" t="s">
        <v>84</v>
      </c>
    </row>
    <row r="696" spans="1:65" s="2" customFormat="1" ht="36">
      <c r="A696" s="31"/>
      <c r="B696" s="32"/>
      <c r="C696" s="183" t="s">
        <v>1301</v>
      </c>
      <c r="D696" s="183" t="s">
        <v>118</v>
      </c>
      <c r="E696" s="184" t="s">
        <v>1302</v>
      </c>
      <c r="F696" s="185" t="s">
        <v>1303</v>
      </c>
      <c r="G696" s="186" t="s">
        <v>184</v>
      </c>
      <c r="H696" s="187">
        <v>16</v>
      </c>
      <c r="I696" s="188"/>
      <c r="J696" s="189">
        <f>ROUND(I696*H696,2)</f>
        <v>0</v>
      </c>
      <c r="K696" s="185" t="s">
        <v>122</v>
      </c>
      <c r="L696" s="36"/>
      <c r="M696" s="190" t="s">
        <v>1</v>
      </c>
      <c r="N696" s="191" t="s">
        <v>42</v>
      </c>
      <c r="O696" s="68"/>
      <c r="P696" s="192">
        <f>O696*H696</f>
        <v>0</v>
      </c>
      <c r="Q696" s="192">
        <v>0</v>
      </c>
      <c r="R696" s="192">
        <f>Q696*H696</f>
        <v>0</v>
      </c>
      <c r="S696" s="192">
        <v>0</v>
      </c>
      <c r="T696" s="193">
        <f>S696*H696</f>
        <v>0</v>
      </c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R696" s="194" t="s">
        <v>1292</v>
      </c>
      <c r="AT696" s="194" t="s">
        <v>118</v>
      </c>
      <c r="AU696" s="194" t="s">
        <v>84</v>
      </c>
      <c r="AY696" s="14" t="s">
        <v>115</v>
      </c>
      <c r="BE696" s="195">
        <f>IF(N696="základní",J696,0)</f>
        <v>0</v>
      </c>
      <c r="BF696" s="195">
        <f>IF(N696="snížená",J696,0)</f>
        <v>0</v>
      </c>
      <c r="BG696" s="195">
        <f>IF(N696="zákl. přenesená",J696,0)</f>
        <v>0</v>
      </c>
      <c r="BH696" s="195">
        <f>IF(N696="sníž. přenesená",J696,0)</f>
        <v>0</v>
      </c>
      <c r="BI696" s="195">
        <f>IF(N696="nulová",J696,0)</f>
        <v>0</v>
      </c>
      <c r="BJ696" s="14" t="s">
        <v>84</v>
      </c>
      <c r="BK696" s="195">
        <f>ROUND(I696*H696,2)</f>
        <v>0</v>
      </c>
      <c r="BL696" s="14" t="s">
        <v>1292</v>
      </c>
      <c r="BM696" s="194" t="s">
        <v>1304</v>
      </c>
    </row>
    <row r="697" spans="1:65" s="2" customFormat="1" ht="39">
      <c r="A697" s="31"/>
      <c r="B697" s="32"/>
      <c r="C697" s="33"/>
      <c r="D697" s="196" t="s">
        <v>125</v>
      </c>
      <c r="E697" s="33"/>
      <c r="F697" s="197" t="s">
        <v>1305</v>
      </c>
      <c r="G697" s="33"/>
      <c r="H697" s="33"/>
      <c r="I697" s="198"/>
      <c r="J697" s="33"/>
      <c r="K697" s="33"/>
      <c r="L697" s="36"/>
      <c r="M697" s="199"/>
      <c r="N697" s="200"/>
      <c r="O697" s="68"/>
      <c r="P697" s="68"/>
      <c r="Q697" s="68"/>
      <c r="R697" s="68"/>
      <c r="S697" s="68"/>
      <c r="T697" s="69"/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T697" s="14" t="s">
        <v>125</v>
      </c>
      <c r="AU697" s="14" t="s">
        <v>84</v>
      </c>
    </row>
    <row r="698" spans="1:65" s="2" customFormat="1" ht="19.5">
      <c r="A698" s="31"/>
      <c r="B698" s="32"/>
      <c r="C698" s="33"/>
      <c r="D698" s="196" t="s">
        <v>127</v>
      </c>
      <c r="E698" s="33"/>
      <c r="F698" s="201" t="s">
        <v>1295</v>
      </c>
      <c r="G698" s="33"/>
      <c r="H698" s="33"/>
      <c r="I698" s="198"/>
      <c r="J698" s="33"/>
      <c r="K698" s="33"/>
      <c r="L698" s="36"/>
      <c r="M698" s="199"/>
      <c r="N698" s="200"/>
      <c r="O698" s="68"/>
      <c r="P698" s="68"/>
      <c r="Q698" s="68"/>
      <c r="R698" s="68"/>
      <c r="S698" s="68"/>
      <c r="T698" s="69"/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T698" s="14" t="s">
        <v>127</v>
      </c>
      <c r="AU698" s="14" t="s">
        <v>84</v>
      </c>
    </row>
    <row r="699" spans="1:65" s="2" customFormat="1" ht="36">
      <c r="A699" s="31"/>
      <c r="B699" s="32"/>
      <c r="C699" s="183" t="s">
        <v>1306</v>
      </c>
      <c r="D699" s="183" t="s">
        <v>118</v>
      </c>
      <c r="E699" s="184" t="s">
        <v>1307</v>
      </c>
      <c r="F699" s="185" t="s">
        <v>1308</v>
      </c>
      <c r="G699" s="186" t="s">
        <v>184</v>
      </c>
      <c r="H699" s="187">
        <v>16</v>
      </c>
      <c r="I699" s="188"/>
      <c r="J699" s="189">
        <f>ROUND(I699*H699,2)</f>
        <v>0</v>
      </c>
      <c r="K699" s="185" t="s">
        <v>122</v>
      </c>
      <c r="L699" s="36"/>
      <c r="M699" s="190" t="s">
        <v>1</v>
      </c>
      <c r="N699" s="191" t="s">
        <v>42</v>
      </c>
      <c r="O699" s="68"/>
      <c r="P699" s="192">
        <f>O699*H699</f>
        <v>0</v>
      </c>
      <c r="Q699" s="192">
        <v>0</v>
      </c>
      <c r="R699" s="192">
        <f>Q699*H699</f>
        <v>0</v>
      </c>
      <c r="S699" s="192">
        <v>0</v>
      </c>
      <c r="T699" s="193">
        <f>S699*H699</f>
        <v>0</v>
      </c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R699" s="194" t="s">
        <v>1292</v>
      </c>
      <c r="AT699" s="194" t="s">
        <v>118</v>
      </c>
      <c r="AU699" s="194" t="s">
        <v>84</v>
      </c>
      <c r="AY699" s="14" t="s">
        <v>115</v>
      </c>
      <c r="BE699" s="195">
        <f>IF(N699="základní",J699,0)</f>
        <v>0</v>
      </c>
      <c r="BF699" s="195">
        <f>IF(N699="snížená",J699,0)</f>
        <v>0</v>
      </c>
      <c r="BG699" s="195">
        <f>IF(N699="zákl. přenesená",J699,0)</f>
        <v>0</v>
      </c>
      <c r="BH699" s="195">
        <f>IF(N699="sníž. přenesená",J699,0)</f>
        <v>0</v>
      </c>
      <c r="BI699" s="195">
        <f>IF(N699="nulová",J699,0)</f>
        <v>0</v>
      </c>
      <c r="BJ699" s="14" t="s">
        <v>84</v>
      </c>
      <c r="BK699" s="195">
        <f>ROUND(I699*H699,2)</f>
        <v>0</v>
      </c>
      <c r="BL699" s="14" t="s">
        <v>1292</v>
      </c>
      <c r="BM699" s="194" t="s">
        <v>1309</v>
      </c>
    </row>
    <row r="700" spans="1:65" s="2" customFormat="1" ht="39">
      <c r="A700" s="31"/>
      <c r="B700" s="32"/>
      <c r="C700" s="33"/>
      <c r="D700" s="196" t="s">
        <v>125</v>
      </c>
      <c r="E700" s="33"/>
      <c r="F700" s="197" t="s">
        <v>1310</v>
      </c>
      <c r="G700" s="33"/>
      <c r="H700" s="33"/>
      <c r="I700" s="198"/>
      <c r="J700" s="33"/>
      <c r="K700" s="33"/>
      <c r="L700" s="36"/>
      <c r="M700" s="199"/>
      <c r="N700" s="200"/>
      <c r="O700" s="68"/>
      <c r="P700" s="68"/>
      <c r="Q700" s="68"/>
      <c r="R700" s="68"/>
      <c r="S700" s="68"/>
      <c r="T700" s="69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T700" s="14" t="s">
        <v>125</v>
      </c>
      <c r="AU700" s="14" t="s">
        <v>84</v>
      </c>
    </row>
    <row r="701" spans="1:65" s="2" customFormat="1" ht="19.5">
      <c r="A701" s="31"/>
      <c r="B701" s="32"/>
      <c r="C701" s="33"/>
      <c r="D701" s="196" t="s">
        <v>127</v>
      </c>
      <c r="E701" s="33"/>
      <c r="F701" s="201" t="s">
        <v>1295</v>
      </c>
      <c r="G701" s="33"/>
      <c r="H701" s="33"/>
      <c r="I701" s="198"/>
      <c r="J701" s="33"/>
      <c r="K701" s="33"/>
      <c r="L701" s="36"/>
      <c r="M701" s="199"/>
      <c r="N701" s="200"/>
      <c r="O701" s="68"/>
      <c r="P701" s="68"/>
      <c r="Q701" s="68"/>
      <c r="R701" s="68"/>
      <c r="S701" s="68"/>
      <c r="T701" s="69"/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T701" s="14" t="s">
        <v>127</v>
      </c>
      <c r="AU701" s="14" t="s">
        <v>84</v>
      </c>
    </row>
    <row r="702" spans="1:65" s="2" customFormat="1" ht="36">
      <c r="A702" s="31"/>
      <c r="B702" s="32"/>
      <c r="C702" s="183" t="s">
        <v>1311</v>
      </c>
      <c r="D702" s="183" t="s">
        <v>118</v>
      </c>
      <c r="E702" s="184" t="s">
        <v>1312</v>
      </c>
      <c r="F702" s="185" t="s">
        <v>1313</v>
      </c>
      <c r="G702" s="186" t="s">
        <v>1222</v>
      </c>
      <c r="H702" s="187">
        <v>8</v>
      </c>
      <c r="I702" s="188"/>
      <c r="J702" s="189">
        <f>ROUND(I702*H702,2)</f>
        <v>0</v>
      </c>
      <c r="K702" s="185" t="s">
        <v>122</v>
      </c>
      <c r="L702" s="36"/>
      <c r="M702" s="190" t="s">
        <v>1</v>
      </c>
      <c r="N702" s="191" t="s">
        <v>42</v>
      </c>
      <c r="O702" s="68"/>
      <c r="P702" s="192">
        <f>O702*H702</f>
        <v>0</v>
      </c>
      <c r="Q702" s="192">
        <v>0</v>
      </c>
      <c r="R702" s="192">
        <f>Q702*H702</f>
        <v>0</v>
      </c>
      <c r="S702" s="192">
        <v>0</v>
      </c>
      <c r="T702" s="193">
        <f>S702*H702</f>
        <v>0</v>
      </c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R702" s="194" t="s">
        <v>1292</v>
      </c>
      <c r="AT702" s="194" t="s">
        <v>118</v>
      </c>
      <c r="AU702" s="194" t="s">
        <v>84</v>
      </c>
      <c r="AY702" s="14" t="s">
        <v>115</v>
      </c>
      <c r="BE702" s="195">
        <f>IF(N702="základní",J702,0)</f>
        <v>0</v>
      </c>
      <c r="BF702" s="195">
        <f>IF(N702="snížená",J702,0)</f>
        <v>0</v>
      </c>
      <c r="BG702" s="195">
        <f>IF(N702="zákl. přenesená",J702,0)</f>
        <v>0</v>
      </c>
      <c r="BH702" s="195">
        <f>IF(N702="sníž. přenesená",J702,0)</f>
        <v>0</v>
      </c>
      <c r="BI702" s="195">
        <f>IF(N702="nulová",J702,0)</f>
        <v>0</v>
      </c>
      <c r="BJ702" s="14" t="s">
        <v>84</v>
      </c>
      <c r="BK702" s="195">
        <f>ROUND(I702*H702,2)</f>
        <v>0</v>
      </c>
      <c r="BL702" s="14" t="s">
        <v>1292</v>
      </c>
      <c r="BM702" s="194" t="s">
        <v>1314</v>
      </c>
    </row>
    <row r="703" spans="1:65" s="2" customFormat="1" ht="39">
      <c r="A703" s="31"/>
      <c r="B703" s="32"/>
      <c r="C703" s="33"/>
      <c r="D703" s="196" t="s">
        <v>125</v>
      </c>
      <c r="E703" s="33"/>
      <c r="F703" s="197" t="s">
        <v>1315</v>
      </c>
      <c r="G703" s="33"/>
      <c r="H703" s="33"/>
      <c r="I703" s="198"/>
      <c r="J703" s="33"/>
      <c r="K703" s="33"/>
      <c r="L703" s="36"/>
      <c r="M703" s="199"/>
      <c r="N703" s="200"/>
      <c r="O703" s="68"/>
      <c r="P703" s="68"/>
      <c r="Q703" s="68"/>
      <c r="R703" s="68"/>
      <c r="S703" s="68"/>
      <c r="T703" s="69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T703" s="14" t="s">
        <v>125</v>
      </c>
      <c r="AU703" s="14" t="s">
        <v>84</v>
      </c>
    </row>
    <row r="704" spans="1:65" s="2" customFormat="1" ht="19.5">
      <c r="A704" s="31"/>
      <c r="B704" s="32"/>
      <c r="C704" s="33"/>
      <c r="D704" s="196" t="s">
        <v>127</v>
      </c>
      <c r="E704" s="33"/>
      <c r="F704" s="201" t="s">
        <v>1316</v>
      </c>
      <c r="G704" s="33"/>
      <c r="H704" s="33"/>
      <c r="I704" s="198"/>
      <c r="J704" s="33"/>
      <c r="K704" s="33"/>
      <c r="L704" s="36"/>
      <c r="M704" s="212"/>
      <c r="N704" s="213"/>
      <c r="O704" s="214"/>
      <c r="P704" s="214"/>
      <c r="Q704" s="214"/>
      <c r="R704" s="214"/>
      <c r="S704" s="214"/>
      <c r="T704" s="215"/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T704" s="14" t="s">
        <v>127</v>
      </c>
      <c r="AU704" s="14" t="s">
        <v>84</v>
      </c>
    </row>
    <row r="705" spans="1:31" s="2" customFormat="1" ht="6.95" customHeight="1">
      <c r="A705" s="31"/>
      <c r="B705" s="51"/>
      <c r="C705" s="52"/>
      <c r="D705" s="52"/>
      <c r="E705" s="52"/>
      <c r="F705" s="52"/>
      <c r="G705" s="52"/>
      <c r="H705" s="52"/>
      <c r="I705" s="52"/>
      <c r="J705" s="52"/>
      <c r="K705" s="52"/>
      <c r="L705" s="36"/>
      <c r="M705" s="31"/>
      <c r="O705" s="31"/>
      <c r="P705" s="31"/>
      <c r="Q705" s="31"/>
      <c r="R705" s="31"/>
      <c r="S705" s="31"/>
      <c r="T705" s="31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</row>
  </sheetData>
  <sheetProtection algorithmName="SHA-512" hashValue="YgSIB/zZaTWYjfdp5yMPcHCSr1p98StnLT4m+3poztUtrd+hT5TbXJi5sB2b7luKlhyaE0zxt31UnElJV2dUZg==" saltValue="YrVBCWNzlbvvnGJIEiHW8tCK9xrQyLgH2BYRe/ZCjRh5CIv8UGuPPTmTqnFG3iTfs2m4Uhhf3dk5BoOP81Lv4g==" spinCount="100000" sheet="1" objects="1" scenarios="1" formatColumns="0" formatRows="0" autoFilter="0"/>
  <autoFilter ref="C118:K70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4" t="s">
        <v>88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86</v>
      </c>
    </row>
    <row r="4" spans="1:46" s="1" customFormat="1" ht="24.95" customHeight="1">
      <c r="B4" s="17"/>
      <c r="D4" s="107" t="s">
        <v>89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61" t="str">
        <f>'Rekapitulace stavby'!K6</f>
        <v>Svařování, navařování, broušení, výměna ocelových součástí výhybek a kolejnic 2021</v>
      </c>
      <c r="F7" s="262"/>
      <c r="G7" s="262"/>
      <c r="H7" s="262"/>
      <c r="L7" s="17"/>
    </row>
    <row r="8" spans="1:46" s="2" customFormat="1" ht="12" customHeight="1">
      <c r="A8" s="31"/>
      <c r="B8" s="36"/>
      <c r="C8" s="31"/>
      <c r="D8" s="109" t="s">
        <v>90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3" t="s">
        <v>1317</v>
      </c>
      <c r="F9" s="264"/>
      <c r="G9" s="264"/>
      <c r="H9" s="264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1. 3. 2021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27</v>
      </c>
      <c r="F15" s="31"/>
      <c r="G15" s="31"/>
      <c r="H15" s="31"/>
      <c r="I15" s="109" t="s">
        <v>28</v>
      </c>
      <c r="J15" s="110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5" t="str">
        <f>'Rekapitulace stavby'!E14</f>
        <v>Vyplň údaj</v>
      </c>
      <c r="F18" s="266"/>
      <c r="G18" s="266"/>
      <c r="H18" s="266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28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28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7" t="s">
        <v>1</v>
      </c>
      <c r="F27" s="267"/>
      <c r="G27" s="267"/>
      <c r="H27" s="267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41</v>
      </c>
      <c r="E33" s="109" t="s">
        <v>42</v>
      </c>
      <c r="F33" s="120">
        <f>ROUND((SUM(BE117:BE135)),  2)</f>
        <v>0</v>
      </c>
      <c r="G33" s="31"/>
      <c r="H33" s="31"/>
      <c r="I33" s="121">
        <v>0.21</v>
      </c>
      <c r="J33" s="120">
        <f>ROUND(((SUM(BE117:BE135))*I33),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43</v>
      </c>
      <c r="F34" s="120">
        <f>ROUND((SUM(BF117:BF135)),  2)</f>
        <v>0</v>
      </c>
      <c r="G34" s="31"/>
      <c r="H34" s="31"/>
      <c r="I34" s="121">
        <v>0.15</v>
      </c>
      <c r="J34" s="120">
        <f>ROUND(((SUM(BF117:BF135))*I34),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44</v>
      </c>
      <c r="F35" s="120">
        <f>ROUND((SUM(BG117:BG135)),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45</v>
      </c>
      <c r="F36" s="120">
        <f>ROUND((SUM(BH117:BH135)),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46</v>
      </c>
      <c r="F37" s="120">
        <f>ROUND((SUM(BI117:BI135)),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92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Svařování, navařování, broušení, výměna ocelových součástí výhybek a kolejnic 2021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90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56" t="str">
        <f>E9</f>
        <v>VON - Svařování, navařování, broušení, výměna ocelových součástí výhybek a kolejnic 2021</v>
      </c>
      <c r="F87" s="258"/>
      <c r="G87" s="258"/>
      <c r="H87" s="25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OŘ Ostrava</v>
      </c>
      <c r="G89" s="33"/>
      <c r="H89" s="33"/>
      <c r="I89" s="26" t="s">
        <v>22</v>
      </c>
      <c r="J89" s="63" t="str">
        <f>IF(J12="","",J12)</f>
        <v>1. 3. 2021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organizace, OŘ Ostrava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93</v>
      </c>
      <c r="D94" s="141"/>
      <c r="E94" s="141"/>
      <c r="F94" s="141"/>
      <c r="G94" s="141"/>
      <c r="H94" s="141"/>
      <c r="I94" s="141"/>
      <c r="J94" s="142" t="s">
        <v>94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95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96</v>
      </c>
    </row>
    <row r="97" spans="1:31" s="9" customFormat="1" ht="24.95" customHeight="1">
      <c r="B97" s="144"/>
      <c r="C97" s="145"/>
      <c r="D97" s="146" t="s">
        <v>1318</v>
      </c>
      <c r="E97" s="147"/>
      <c r="F97" s="147"/>
      <c r="G97" s="147"/>
      <c r="H97" s="147"/>
      <c r="I97" s="147"/>
      <c r="J97" s="148">
        <f>J118</f>
        <v>0</v>
      </c>
      <c r="K97" s="145"/>
      <c r="L97" s="149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100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59" t="str">
        <f>E7</f>
        <v>Svařování, navařování, broušení, výměna ocelových součástí výhybek a kolejnic 2021</v>
      </c>
      <c r="F107" s="260"/>
      <c r="G107" s="260"/>
      <c r="H107" s="260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90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56" t="str">
        <f>E9</f>
        <v>VON - Svařování, navařování, broušení, výměna ocelových součástí výhybek a kolejnic 2021</v>
      </c>
      <c r="F109" s="258"/>
      <c r="G109" s="258"/>
      <c r="H109" s="258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OŘ Ostrava</v>
      </c>
      <c r="G111" s="33"/>
      <c r="H111" s="33"/>
      <c r="I111" s="26" t="s">
        <v>22</v>
      </c>
      <c r="J111" s="63" t="str">
        <f>IF(J12="","",J12)</f>
        <v>1. 3. 2021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>Správa železnic, státní organizace, OŘ Ostrava</v>
      </c>
      <c r="G113" s="33"/>
      <c r="H113" s="33"/>
      <c r="I113" s="26" t="s">
        <v>32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30</v>
      </c>
      <c r="D114" s="33"/>
      <c r="E114" s="33"/>
      <c r="F114" s="24" t="str">
        <f>IF(E18="","",E18)</f>
        <v>Vyplň údaj</v>
      </c>
      <c r="G114" s="33"/>
      <c r="H114" s="33"/>
      <c r="I114" s="26" t="s">
        <v>35</v>
      </c>
      <c r="J114" s="29" t="str">
        <f>E24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101</v>
      </c>
      <c r="D116" s="159" t="s">
        <v>62</v>
      </c>
      <c r="E116" s="159" t="s">
        <v>58</v>
      </c>
      <c r="F116" s="159" t="s">
        <v>59</v>
      </c>
      <c r="G116" s="159" t="s">
        <v>102</v>
      </c>
      <c r="H116" s="159" t="s">
        <v>103</v>
      </c>
      <c r="I116" s="159" t="s">
        <v>104</v>
      </c>
      <c r="J116" s="159" t="s">
        <v>94</v>
      </c>
      <c r="K116" s="160" t="s">
        <v>105</v>
      </c>
      <c r="L116" s="161"/>
      <c r="M116" s="72" t="s">
        <v>1</v>
      </c>
      <c r="N116" s="73" t="s">
        <v>41</v>
      </c>
      <c r="O116" s="73" t="s">
        <v>106</v>
      </c>
      <c r="P116" s="73" t="s">
        <v>107</v>
      </c>
      <c r="Q116" s="73" t="s">
        <v>108</v>
      </c>
      <c r="R116" s="73" t="s">
        <v>109</v>
      </c>
      <c r="S116" s="73" t="s">
        <v>110</v>
      </c>
      <c r="T116" s="74" t="s">
        <v>111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9" customHeight="1">
      <c r="A117" s="31"/>
      <c r="B117" s="32"/>
      <c r="C117" s="79" t="s">
        <v>112</v>
      </c>
      <c r="D117" s="33"/>
      <c r="E117" s="33"/>
      <c r="F117" s="33"/>
      <c r="G117" s="33"/>
      <c r="H117" s="33"/>
      <c r="I117" s="33"/>
      <c r="J117" s="162">
        <f>BK117</f>
        <v>0</v>
      </c>
      <c r="K117" s="33"/>
      <c r="L117" s="36"/>
      <c r="M117" s="75"/>
      <c r="N117" s="163"/>
      <c r="O117" s="76"/>
      <c r="P117" s="164">
        <f>P118</f>
        <v>0</v>
      </c>
      <c r="Q117" s="76"/>
      <c r="R117" s="164">
        <f>R118</f>
        <v>0</v>
      </c>
      <c r="S117" s="76"/>
      <c r="T117" s="16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76</v>
      </c>
      <c r="AU117" s="14" t="s">
        <v>96</v>
      </c>
      <c r="BK117" s="166">
        <f>BK118</f>
        <v>0</v>
      </c>
    </row>
    <row r="118" spans="1:65" s="12" customFormat="1" ht="25.9" customHeight="1">
      <c r="B118" s="167"/>
      <c r="C118" s="168"/>
      <c r="D118" s="169" t="s">
        <v>76</v>
      </c>
      <c r="E118" s="170" t="s">
        <v>1287</v>
      </c>
      <c r="F118" s="170" t="s">
        <v>1319</v>
      </c>
      <c r="G118" s="168"/>
      <c r="H118" s="168"/>
      <c r="I118" s="171"/>
      <c r="J118" s="172">
        <f>BK118</f>
        <v>0</v>
      </c>
      <c r="K118" s="168"/>
      <c r="L118" s="173"/>
      <c r="M118" s="174"/>
      <c r="N118" s="175"/>
      <c r="O118" s="175"/>
      <c r="P118" s="176">
        <f>SUM(P119:P135)</f>
        <v>0</v>
      </c>
      <c r="Q118" s="175"/>
      <c r="R118" s="176">
        <f>SUM(R119:R135)</f>
        <v>0</v>
      </c>
      <c r="S118" s="175"/>
      <c r="T118" s="177">
        <f>SUM(T119:T135)</f>
        <v>0</v>
      </c>
      <c r="AR118" s="178" t="s">
        <v>116</v>
      </c>
      <c r="AT118" s="179" t="s">
        <v>76</v>
      </c>
      <c r="AU118" s="179" t="s">
        <v>77</v>
      </c>
      <c r="AY118" s="178" t="s">
        <v>115</v>
      </c>
      <c r="BK118" s="180">
        <f>SUM(BK119:BK135)</f>
        <v>0</v>
      </c>
    </row>
    <row r="119" spans="1:65" s="2" customFormat="1" ht="16.5" customHeight="1">
      <c r="A119" s="31"/>
      <c r="B119" s="32"/>
      <c r="C119" s="183" t="s">
        <v>84</v>
      </c>
      <c r="D119" s="183" t="s">
        <v>118</v>
      </c>
      <c r="E119" s="184" t="s">
        <v>1320</v>
      </c>
      <c r="F119" s="185" t="s">
        <v>1321</v>
      </c>
      <c r="G119" s="186" t="s">
        <v>1322</v>
      </c>
      <c r="H119" s="187">
        <v>120</v>
      </c>
      <c r="I119" s="188"/>
      <c r="J119" s="189">
        <f>ROUND(I119*H119,2)</f>
        <v>0</v>
      </c>
      <c r="K119" s="185" t="s">
        <v>122</v>
      </c>
      <c r="L119" s="36"/>
      <c r="M119" s="190" t="s">
        <v>1</v>
      </c>
      <c r="N119" s="191" t="s">
        <v>42</v>
      </c>
      <c r="O119" s="68"/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4" t="s">
        <v>123</v>
      </c>
      <c r="AT119" s="194" t="s">
        <v>118</v>
      </c>
      <c r="AU119" s="194" t="s">
        <v>84</v>
      </c>
      <c r="AY119" s="14" t="s">
        <v>115</v>
      </c>
      <c r="BE119" s="195">
        <f>IF(N119="základní",J119,0)</f>
        <v>0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14" t="s">
        <v>84</v>
      </c>
      <c r="BK119" s="195">
        <f>ROUND(I119*H119,2)</f>
        <v>0</v>
      </c>
      <c r="BL119" s="14" t="s">
        <v>123</v>
      </c>
      <c r="BM119" s="194" t="s">
        <v>1323</v>
      </c>
    </row>
    <row r="120" spans="1:65" s="2" customFormat="1">
      <c r="A120" s="31"/>
      <c r="B120" s="32"/>
      <c r="C120" s="33"/>
      <c r="D120" s="196" t="s">
        <v>125</v>
      </c>
      <c r="E120" s="33"/>
      <c r="F120" s="197" t="s">
        <v>1321</v>
      </c>
      <c r="G120" s="33"/>
      <c r="H120" s="33"/>
      <c r="I120" s="198"/>
      <c r="J120" s="33"/>
      <c r="K120" s="33"/>
      <c r="L120" s="36"/>
      <c r="M120" s="199"/>
      <c r="N120" s="200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125</v>
      </c>
      <c r="AU120" s="14" t="s">
        <v>84</v>
      </c>
    </row>
    <row r="121" spans="1:65" s="2" customFormat="1" ht="19.5">
      <c r="A121" s="31"/>
      <c r="B121" s="32"/>
      <c r="C121" s="33"/>
      <c r="D121" s="196" t="s">
        <v>127</v>
      </c>
      <c r="E121" s="33"/>
      <c r="F121" s="201" t="s">
        <v>1324</v>
      </c>
      <c r="G121" s="33"/>
      <c r="H121" s="33"/>
      <c r="I121" s="198"/>
      <c r="J121" s="33"/>
      <c r="K121" s="33"/>
      <c r="L121" s="36"/>
      <c r="M121" s="199"/>
      <c r="N121" s="200"/>
      <c r="O121" s="68"/>
      <c r="P121" s="68"/>
      <c r="Q121" s="68"/>
      <c r="R121" s="68"/>
      <c r="S121" s="68"/>
      <c r="T121" s="69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127</v>
      </c>
      <c r="AU121" s="14" t="s">
        <v>84</v>
      </c>
    </row>
    <row r="122" spans="1:65" s="2" customFormat="1" ht="24">
      <c r="A122" s="31"/>
      <c r="B122" s="32"/>
      <c r="C122" s="183" t="s">
        <v>86</v>
      </c>
      <c r="D122" s="183" t="s">
        <v>118</v>
      </c>
      <c r="E122" s="184" t="s">
        <v>1325</v>
      </c>
      <c r="F122" s="185" t="s">
        <v>1326</v>
      </c>
      <c r="G122" s="186" t="s">
        <v>1327</v>
      </c>
      <c r="H122" s="216">
        <v>0.05</v>
      </c>
      <c r="I122" s="188"/>
      <c r="J122" s="189">
        <f>ROUND(I122*H122,2)</f>
        <v>0</v>
      </c>
      <c r="K122" s="185" t="s">
        <v>122</v>
      </c>
      <c r="L122" s="36"/>
      <c r="M122" s="190" t="s">
        <v>1</v>
      </c>
      <c r="N122" s="191" t="s">
        <v>42</v>
      </c>
      <c r="O122" s="68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4" t="s">
        <v>123</v>
      </c>
      <c r="AT122" s="194" t="s">
        <v>118</v>
      </c>
      <c r="AU122" s="194" t="s">
        <v>84</v>
      </c>
      <c r="AY122" s="14" t="s">
        <v>115</v>
      </c>
      <c r="BE122" s="195">
        <f>IF(N122="základní",J122,0)</f>
        <v>0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4" t="s">
        <v>84</v>
      </c>
      <c r="BK122" s="195">
        <f>ROUND(I122*H122,2)</f>
        <v>0</v>
      </c>
      <c r="BL122" s="14" t="s">
        <v>123</v>
      </c>
      <c r="BM122" s="194" t="s">
        <v>1328</v>
      </c>
    </row>
    <row r="123" spans="1:65" s="2" customFormat="1" ht="19.5">
      <c r="A123" s="31"/>
      <c r="B123" s="32"/>
      <c r="C123" s="33"/>
      <c r="D123" s="196" t="s">
        <v>125</v>
      </c>
      <c r="E123" s="33"/>
      <c r="F123" s="197" t="s">
        <v>1326</v>
      </c>
      <c r="G123" s="33"/>
      <c r="H123" s="33"/>
      <c r="I123" s="198"/>
      <c r="J123" s="33"/>
      <c r="K123" s="33"/>
      <c r="L123" s="36"/>
      <c r="M123" s="199"/>
      <c r="N123" s="200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125</v>
      </c>
      <c r="AU123" s="14" t="s">
        <v>84</v>
      </c>
    </row>
    <row r="124" spans="1:65" s="2" customFormat="1" ht="19.5">
      <c r="A124" s="31"/>
      <c r="B124" s="32"/>
      <c r="C124" s="33"/>
      <c r="D124" s="196" t="s">
        <v>127</v>
      </c>
      <c r="E124" s="33"/>
      <c r="F124" s="201" t="s">
        <v>1324</v>
      </c>
      <c r="G124" s="33"/>
      <c r="H124" s="33"/>
      <c r="I124" s="198"/>
      <c r="J124" s="33"/>
      <c r="K124" s="33"/>
      <c r="L124" s="36"/>
      <c r="M124" s="199"/>
      <c r="N124" s="200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127</v>
      </c>
      <c r="AU124" s="14" t="s">
        <v>84</v>
      </c>
    </row>
    <row r="125" spans="1:65" s="2" customFormat="1" ht="24">
      <c r="A125" s="31"/>
      <c r="B125" s="32"/>
      <c r="C125" s="183" t="s">
        <v>133</v>
      </c>
      <c r="D125" s="183" t="s">
        <v>118</v>
      </c>
      <c r="E125" s="184" t="s">
        <v>1329</v>
      </c>
      <c r="F125" s="185" t="s">
        <v>1330</v>
      </c>
      <c r="G125" s="186" t="s">
        <v>1327</v>
      </c>
      <c r="H125" s="216">
        <v>0.15</v>
      </c>
      <c r="I125" s="188"/>
      <c r="J125" s="189">
        <f>ROUND(I125*H125,2)</f>
        <v>0</v>
      </c>
      <c r="K125" s="185" t="s">
        <v>122</v>
      </c>
      <c r="L125" s="36"/>
      <c r="M125" s="190" t="s">
        <v>1</v>
      </c>
      <c r="N125" s="191" t="s">
        <v>42</v>
      </c>
      <c r="O125" s="68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123</v>
      </c>
      <c r="AT125" s="194" t="s">
        <v>118</v>
      </c>
      <c r="AU125" s="194" t="s">
        <v>84</v>
      </c>
      <c r="AY125" s="14" t="s">
        <v>115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4" t="s">
        <v>84</v>
      </c>
      <c r="BK125" s="195">
        <f>ROUND(I125*H125,2)</f>
        <v>0</v>
      </c>
      <c r="BL125" s="14" t="s">
        <v>123</v>
      </c>
      <c r="BM125" s="194" t="s">
        <v>1331</v>
      </c>
    </row>
    <row r="126" spans="1:65" s="2" customFormat="1" ht="19.5">
      <c r="A126" s="31"/>
      <c r="B126" s="32"/>
      <c r="C126" s="33"/>
      <c r="D126" s="196" t="s">
        <v>125</v>
      </c>
      <c r="E126" s="33"/>
      <c r="F126" s="197" t="s">
        <v>1330</v>
      </c>
      <c r="G126" s="33"/>
      <c r="H126" s="33"/>
      <c r="I126" s="198"/>
      <c r="J126" s="33"/>
      <c r="K126" s="33"/>
      <c r="L126" s="36"/>
      <c r="M126" s="199"/>
      <c r="N126" s="200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125</v>
      </c>
      <c r="AU126" s="14" t="s">
        <v>84</v>
      </c>
    </row>
    <row r="127" spans="1:65" s="2" customFormat="1" ht="19.5">
      <c r="A127" s="31"/>
      <c r="B127" s="32"/>
      <c r="C127" s="33"/>
      <c r="D127" s="196" t="s">
        <v>127</v>
      </c>
      <c r="E127" s="33"/>
      <c r="F127" s="201" t="s">
        <v>1324</v>
      </c>
      <c r="G127" s="33"/>
      <c r="H127" s="33"/>
      <c r="I127" s="198"/>
      <c r="J127" s="33"/>
      <c r="K127" s="33"/>
      <c r="L127" s="36"/>
      <c r="M127" s="199"/>
      <c r="N127" s="200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127</v>
      </c>
      <c r="AU127" s="14" t="s">
        <v>84</v>
      </c>
    </row>
    <row r="128" spans="1:65" s="2" customFormat="1" ht="24">
      <c r="A128" s="31"/>
      <c r="B128" s="32"/>
      <c r="C128" s="183" t="s">
        <v>123</v>
      </c>
      <c r="D128" s="183" t="s">
        <v>118</v>
      </c>
      <c r="E128" s="184" t="s">
        <v>1332</v>
      </c>
      <c r="F128" s="185" t="s">
        <v>1333</v>
      </c>
      <c r="G128" s="186" t="s">
        <v>1322</v>
      </c>
      <c r="H128" s="187">
        <v>100</v>
      </c>
      <c r="I128" s="188"/>
      <c r="J128" s="189">
        <f>ROUND(I128*H128,2)</f>
        <v>0</v>
      </c>
      <c r="K128" s="185" t="s">
        <v>122</v>
      </c>
      <c r="L128" s="36"/>
      <c r="M128" s="190" t="s">
        <v>1</v>
      </c>
      <c r="N128" s="191" t="s">
        <v>42</v>
      </c>
      <c r="O128" s="68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123</v>
      </c>
      <c r="AT128" s="194" t="s">
        <v>118</v>
      </c>
      <c r="AU128" s="194" t="s">
        <v>84</v>
      </c>
      <c r="AY128" s="14" t="s">
        <v>115</v>
      </c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4" t="s">
        <v>84</v>
      </c>
      <c r="BK128" s="195">
        <f>ROUND(I128*H128,2)</f>
        <v>0</v>
      </c>
      <c r="BL128" s="14" t="s">
        <v>123</v>
      </c>
      <c r="BM128" s="194" t="s">
        <v>1334</v>
      </c>
    </row>
    <row r="129" spans="1:65" s="2" customFormat="1">
      <c r="A129" s="31"/>
      <c r="B129" s="32"/>
      <c r="C129" s="33"/>
      <c r="D129" s="196" t="s">
        <v>125</v>
      </c>
      <c r="E129" s="33"/>
      <c r="F129" s="197" t="s">
        <v>1333</v>
      </c>
      <c r="G129" s="33"/>
      <c r="H129" s="33"/>
      <c r="I129" s="198"/>
      <c r="J129" s="33"/>
      <c r="K129" s="33"/>
      <c r="L129" s="36"/>
      <c r="M129" s="199"/>
      <c r="N129" s="200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125</v>
      </c>
      <c r="AU129" s="14" t="s">
        <v>84</v>
      </c>
    </row>
    <row r="130" spans="1:65" s="2" customFormat="1" ht="16.5" customHeight="1">
      <c r="A130" s="31"/>
      <c r="B130" s="32"/>
      <c r="C130" s="183" t="s">
        <v>116</v>
      </c>
      <c r="D130" s="183" t="s">
        <v>118</v>
      </c>
      <c r="E130" s="184" t="s">
        <v>1335</v>
      </c>
      <c r="F130" s="185" t="s">
        <v>1336</v>
      </c>
      <c r="G130" s="186" t="s">
        <v>1322</v>
      </c>
      <c r="H130" s="187">
        <v>100</v>
      </c>
      <c r="I130" s="188"/>
      <c r="J130" s="189">
        <f>ROUND(I130*H130,2)</f>
        <v>0</v>
      </c>
      <c r="K130" s="185" t="s">
        <v>122</v>
      </c>
      <c r="L130" s="36"/>
      <c r="M130" s="190" t="s">
        <v>1</v>
      </c>
      <c r="N130" s="191" t="s">
        <v>42</v>
      </c>
      <c r="O130" s="68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123</v>
      </c>
      <c r="AT130" s="194" t="s">
        <v>118</v>
      </c>
      <c r="AU130" s="194" t="s">
        <v>84</v>
      </c>
      <c r="AY130" s="14" t="s">
        <v>115</v>
      </c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4" t="s">
        <v>84</v>
      </c>
      <c r="BK130" s="195">
        <f>ROUND(I130*H130,2)</f>
        <v>0</v>
      </c>
      <c r="BL130" s="14" t="s">
        <v>123</v>
      </c>
      <c r="BM130" s="194" t="s">
        <v>1337</v>
      </c>
    </row>
    <row r="131" spans="1:65" s="2" customFormat="1">
      <c r="A131" s="31"/>
      <c r="B131" s="32"/>
      <c r="C131" s="33"/>
      <c r="D131" s="196" t="s">
        <v>125</v>
      </c>
      <c r="E131" s="33"/>
      <c r="F131" s="197" t="s">
        <v>1336</v>
      </c>
      <c r="G131" s="33"/>
      <c r="H131" s="33"/>
      <c r="I131" s="198"/>
      <c r="J131" s="33"/>
      <c r="K131" s="33"/>
      <c r="L131" s="36"/>
      <c r="M131" s="199"/>
      <c r="N131" s="200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125</v>
      </c>
      <c r="AU131" s="14" t="s">
        <v>84</v>
      </c>
    </row>
    <row r="132" spans="1:65" s="2" customFormat="1" ht="16.5" customHeight="1">
      <c r="A132" s="31"/>
      <c r="B132" s="32"/>
      <c r="C132" s="183" t="s">
        <v>146</v>
      </c>
      <c r="D132" s="183" t="s">
        <v>118</v>
      </c>
      <c r="E132" s="184" t="s">
        <v>1338</v>
      </c>
      <c r="F132" s="185" t="s">
        <v>1339</v>
      </c>
      <c r="G132" s="186" t="s">
        <v>184</v>
      </c>
      <c r="H132" s="187">
        <v>100</v>
      </c>
      <c r="I132" s="188"/>
      <c r="J132" s="189">
        <f>ROUND(I132*H132,2)</f>
        <v>0</v>
      </c>
      <c r="K132" s="185" t="s">
        <v>122</v>
      </c>
      <c r="L132" s="36"/>
      <c r="M132" s="190" t="s">
        <v>1</v>
      </c>
      <c r="N132" s="191" t="s">
        <v>42</v>
      </c>
      <c r="O132" s="68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123</v>
      </c>
      <c r="AT132" s="194" t="s">
        <v>118</v>
      </c>
      <c r="AU132" s="194" t="s">
        <v>84</v>
      </c>
      <c r="AY132" s="14" t="s">
        <v>115</v>
      </c>
      <c r="BE132" s="195">
        <f>IF(N132="základní",J132,0)</f>
        <v>0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4" t="s">
        <v>84</v>
      </c>
      <c r="BK132" s="195">
        <f>ROUND(I132*H132,2)</f>
        <v>0</v>
      </c>
      <c r="BL132" s="14" t="s">
        <v>123</v>
      </c>
      <c r="BM132" s="194" t="s">
        <v>1340</v>
      </c>
    </row>
    <row r="133" spans="1:65" s="2" customFormat="1" ht="19.5">
      <c r="A133" s="31"/>
      <c r="B133" s="32"/>
      <c r="C133" s="33"/>
      <c r="D133" s="196" t="s">
        <v>125</v>
      </c>
      <c r="E133" s="33"/>
      <c r="F133" s="197" t="s">
        <v>1341</v>
      </c>
      <c r="G133" s="33"/>
      <c r="H133" s="33"/>
      <c r="I133" s="198"/>
      <c r="J133" s="33"/>
      <c r="K133" s="33"/>
      <c r="L133" s="36"/>
      <c r="M133" s="199"/>
      <c r="N133" s="200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125</v>
      </c>
      <c r="AU133" s="14" t="s">
        <v>84</v>
      </c>
    </row>
    <row r="134" spans="1:65" s="2" customFormat="1" ht="16.5" customHeight="1">
      <c r="A134" s="31"/>
      <c r="B134" s="32"/>
      <c r="C134" s="183" t="s">
        <v>151</v>
      </c>
      <c r="D134" s="183" t="s">
        <v>118</v>
      </c>
      <c r="E134" s="184" t="s">
        <v>1342</v>
      </c>
      <c r="F134" s="185" t="s">
        <v>1343</v>
      </c>
      <c r="G134" s="186" t="s">
        <v>121</v>
      </c>
      <c r="H134" s="187">
        <v>10000</v>
      </c>
      <c r="I134" s="188"/>
      <c r="J134" s="189">
        <f>ROUND(I134*H134,2)</f>
        <v>0</v>
      </c>
      <c r="K134" s="185" t="s">
        <v>122</v>
      </c>
      <c r="L134" s="36"/>
      <c r="M134" s="190" t="s">
        <v>1</v>
      </c>
      <c r="N134" s="191" t="s">
        <v>42</v>
      </c>
      <c r="O134" s="68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123</v>
      </c>
      <c r="AT134" s="194" t="s">
        <v>118</v>
      </c>
      <c r="AU134" s="194" t="s">
        <v>84</v>
      </c>
      <c r="AY134" s="14" t="s">
        <v>115</v>
      </c>
      <c r="BE134" s="195">
        <f>IF(N134="základní",J134,0)</f>
        <v>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4" t="s">
        <v>84</v>
      </c>
      <c r="BK134" s="195">
        <f>ROUND(I134*H134,2)</f>
        <v>0</v>
      </c>
      <c r="BL134" s="14" t="s">
        <v>123</v>
      </c>
      <c r="BM134" s="194" t="s">
        <v>1344</v>
      </c>
    </row>
    <row r="135" spans="1:65" s="2" customFormat="1" ht="29.25">
      <c r="A135" s="31"/>
      <c r="B135" s="32"/>
      <c r="C135" s="33"/>
      <c r="D135" s="196" t="s">
        <v>125</v>
      </c>
      <c r="E135" s="33"/>
      <c r="F135" s="197" t="s">
        <v>1345</v>
      </c>
      <c r="G135" s="33"/>
      <c r="H135" s="33"/>
      <c r="I135" s="198"/>
      <c r="J135" s="33"/>
      <c r="K135" s="33"/>
      <c r="L135" s="36"/>
      <c r="M135" s="212"/>
      <c r="N135" s="213"/>
      <c r="O135" s="214"/>
      <c r="P135" s="214"/>
      <c r="Q135" s="214"/>
      <c r="R135" s="214"/>
      <c r="S135" s="214"/>
      <c r="T135" s="215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125</v>
      </c>
      <c r="AU135" s="14" t="s">
        <v>84</v>
      </c>
    </row>
    <row r="136" spans="1:65" s="2" customFormat="1" ht="6.95" customHeight="1">
      <c r="A136" s="31"/>
      <c r="B136" s="51"/>
      <c r="C136" s="52"/>
      <c r="D136" s="52"/>
      <c r="E136" s="52"/>
      <c r="F136" s="52"/>
      <c r="G136" s="52"/>
      <c r="H136" s="52"/>
      <c r="I136" s="52"/>
      <c r="J136" s="52"/>
      <c r="K136" s="52"/>
      <c r="L136" s="36"/>
      <c r="M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</sheetData>
  <sheetProtection algorithmName="SHA-512" hashValue="aVNvRL/ioP0DegNKiIlWfEGCis8duW1SPTEWIHbaHqh2o5GwD3s4m+3KLzH5MbO5hsajCKzqxF3ipmgt81Zxhg==" saltValue="y/YoesWCqWFCEWzlKHMjM13fW0RK8Ei6lQcD3jqRfiyWcVHk7lpxPF91sCujYSl5aovWHNZCv7yWQ4q2XPH6Jg==" spinCount="100000" sheet="1" objects="1" scenarios="1" formatColumns="0" formatRows="0" autoFilter="0"/>
  <autoFilter ref="C116:K135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ZRN - Svařování, navařová...</vt:lpstr>
      <vt:lpstr>VON - Svařování, navařová...</vt:lpstr>
      <vt:lpstr>'Rekapitulace stavby'!Názvy_tisku</vt:lpstr>
      <vt:lpstr>'VON - Svařování, navařová...'!Názvy_tisku</vt:lpstr>
      <vt:lpstr>'ZRN - Svařování, navařová...'!Názvy_tisku</vt:lpstr>
      <vt:lpstr>'Rekapitulace stavby'!Oblast_tisku</vt:lpstr>
      <vt:lpstr>'VON - Svařování, navařová...'!Oblast_tisku</vt:lpstr>
      <vt:lpstr>'ZRN - Svařování, navařová...'!Oblast_tisku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Bauerová Pavlína</cp:lastModifiedBy>
  <dcterms:created xsi:type="dcterms:W3CDTF">2021-03-24T09:58:21Z</dcterms:created>
  <dcterms:modified xsi:type="dcterms:W3CDTF">2021-03-25T07:55:06Z</dcterms:modified>
</cp:coreProperties>
</file>